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Nasfix\fb20\8_Steuern\VergnSteuer\Formulare_VgSt\Steuererklaerung_mit_Ausfuellfunktion\"/>
    </mc:Choice>
  </mc:AlternateContent>
  <xr:revisionPtr revIDLastSave="0" documentId="13_ncr:1_{0BBCA530-95C8-419F-B820-F3206447290D}" xr6:coauthVersionLast="46" xr6:coauthVersionMax="46" xr10:uidLastSave="{00000000-0000-0000-0000-000000000000}"/>
  <workbookProtection workbookAlgorithmName="SHA-512" workbookHashValue="h7MrNDXUHsjpnIKi+/HUKUu8JHa5bhC6QFR4GzqEP4eggdQ58+dMM0BKCXyZDBTHBfgpkK1jSW26nWmT9LxJQw==" workbookSaltValue="Z9D0vuYhYhi8w1ZHn688Dw==" workbookSpinCount="100000" lockStructure="1"/>
  <bookViews>
    <workbookView xWindow="-120" yWindow="-120" windowWidth="29040" windowHeight="15840" tabRatio="383" activeTab="1" xr2:uid="{00000000-000D-0000-FFFF-FFFF00000000}"/>
  </bookViews>
  <sheets>
    <sheet name="Seite 1" sheetId="1" r:id="rId1"/>
    <sheet name="Seite 2 Unterschrift" sheetId="25" r:id="rId2"/>
  </sheets>
  <definedNames>
    <definedName name="_xlnm.Print_Area" localSheetId="0">'Seite 1'!$A$1:$N$33</definedName>
    <definedName name="_xlnm.Print_Area" localSheetId="1">'Seite 2 Unterschrift'!$B$1:$O$46</definedName>
    <definedName name="Z_79D53B4D_FE61_4A92_8A3B_50FD9A67B1F2_.wvu.PrintArea" localSheetId="0" hidden="1">'Seite 1'!$B$2:$N$34</definedName>
    <definedName name="Z_79D53B4D_FE61_4A92_8A3B_50FD9A67B1F2_.wvu.PrintArea" localSheetId="1" hidden="1">'Seite 2 Unterschrift'!$B$1:$O$46</definedName>
  </definedNames>
  <calcPr calcId="191029"/>
  <customWorkbookViews>
    <customWorkbookView name="Vergnügungssteuer-Formular mehr als 6 Geräte" guid="{79D53B4D-FE61-4A92-8A3B-50FD9A67B1F2}" maximized="1" windowWidth="1276" windowHeight="807" activeSheetId="2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I1" i="25" s="1"/>
  <c r="K6" i="1"/>
  <c r="D8" i="25" s="1"/>
  <c r="K8" i="1"/>
  <c r="AT30" i="1" s="1"/>
  <c r="AT31" i="1" s="1"/>
  <c r="G8" i="1"/>
  <c r="E2" i="25" s="1"/>
  <c r="AL24" i="1"/>
  <c r="AF24" i="1"/>
  <c r="C24" i="1" s="1"/>
  <c r="AL25" i="1"/>
  <c r="I25" i="1" s="1"/>
  <c r="AF25" i="1"/>
  <c r="C25" i="1" s="1"/>
  <c r="AL26" i="1"/>
  <c r="I26" i="1" s="1"/>
  <c r="AF26" i="1"/>
  <c r="C26" i="1" s="1"/>
  <c r="AL27" i="1"/>
  <c r="I27" i="1" s="1"/>
  <c r="AF27" i="1"/>
  <c r="AL28" i="1"/>
  <c r="I28" i="1" s="1"/>
  <c r="AF28" i="1"/>
  <c r="C28" i="1" s="1"/>
  <c r="AL29" i="1"/>
  <c r="I29" i="1" s="1"/>
  <c r="AF29" i="1"/>
  <c r="C29" i="1" s="1"/>
  <c r="AG24" i="1"/>
  <c r="D24" i="1" s="1"/>
  <c r="AG25" i="1"/>
  <c r="D25" i="1" s="1"/>
  <c r="AG26" i="1"/>
  <c r="D26" i="1" s="1"/>
  <c r="AG27" i="1"/>
  <c r="D27" i="1" s="1"/>
  <c r="AG28" i="1"/>
  <c r="D28" i="1" s="1"/>
  <c r="AG29" i="1"/>
  <c r="D29" i="1" s="1"/>
  <c r="H13" i="1"/>
  <c r="E13" i="1"/>
  <c r="H11" i="1"/>
  <c r="E11" i="1"/>
  <c r="H9" i="1"/>
  <c r="AH25" i="1"/>
  <c r="E25" i="1" s="1"/>
  <c r="AI25" i="1"/>
  <c r="F25" i="1" s="1"/>
  <c r="AJ25" i="1"/>
  <c r="G25" i="1" s="1"/>
  <c r="AK25" i="1"/>
  <c r="H25" i="1" s="1"/>
  <c r="AH26" i="1"/>
  <c r="E26" i="1" s="1"/>
  <c r="AI26" i="1"/>
  <c r="F26" i="1" s="1"/>
  <c r="AJ26" i="1"/>
  <c r="G26" i="1" s="1"/>
  <c r="AK26" i="1"/>
  <c r="H26" i="1" s="1"/>
  <c r="AH27" i="1"/>
  <c r="E27" i="1" s="1"/>
  <c r="AI27" i="1"/>
  <c r="F27" i="1" s="1"/>
  <c r="AJ27" i="1"/>
  <c r="G27" i="1" s="1"/>
  <c r="AK27" i="1"/>
  <c r="H27" i="1" s="1"/>
  <c r="AH28" i="1"/>
  <c r="E28" i="1" s="1"/>
  <c r="AI28" i="1"/>
  <c r="F28" i="1" s="1"/>
  <c r="AJ28" i="1"/>
  <c r="G28" i="1" s="1"/>
  <c r="AK28" i="1"/>
  <c r="H28" i="1" s="1"/>
  <c r="AH29" i="1"/>
  <c r="E29" i="1" s="1"/>
  <c r="AI29" i="1"/>
  <c r="F29" i="1" s="1"/>
  <c r="AJ29" i="1"/>
  <c r="G29" i="1" s="1"/>
  <c r="AK29" i="1"/>
  <c r="H29" i="1" s="1"/>
  <c r="AH24" i="1"/>
  <c r="E24" i="1" s="1"/>
  <c r="AI24" i="1"/>
  <c r="F24" i="1" s="1"/>
  <c r="AJ24" i="1"/>
  <c r="G24" i="1" s="1"/>
  <c r="AK24" i="1"/>
  <c r="H24" i="1" s="1"/>
  <c r="K22" i="1"/>
  <c r="K21" i="1"/>
  <c r="O2" i="25"/>
  <c r="N2" i="25"/>
  <c r="M2" i="25"/>
  <c r="L2" i="25"/>
  <c r="I30" i="1"/>
  <c r="K28" i="1" l="1"/>
  <c r="K24" i="1"/>
  <c r="K29" i="1"/>
  <c r="AC27" i="1"/>
  <c r="AC26" i="1"/>
  <c r="AL30" i="1"/>
  <c r="AB30" i="1" s="1"/>
  <c r="M28" i="1"/>
  <c r="AE28" i="1" s="1"/>
  <c r="AM31" i="1"/>
  <c r="AN31" i="1" s="1"/>
  <c r="AQ24" i="1" s="1"/>
  <c r="K26" i="1"/>
  <c r="AV31" i="1"/>
  <c r="AU31" i="1"/>
  <c r="K25" i="1"/>
  <c r="AT26" i="1"/>
  <c r="M26" i="1"/>
  <c r="AE26" i="1" s="1"/>
  <c r="AC28" i="1"/>
  <c r="M29" i="1"/>
  <c r="AE29" i="1" s="1"/>
  <c r="AT27" i="1"/>
  <c r="AT32" i="1"/>
  <c r="AV30" i="1"/>
  <c r="C27" i="1"/>
  <c r="K27" i="1" s="1"/>
  <c r="AC29" i="1"/>
  <c r="M25" i="1"/>
  <c r="AE25" i="1" s="1"/>
  <c r="AU30" i="1"/>
  <c r="AT28" i="1"/>
  <c r="AT29" i="1"/>
  <c r="AT24" i="1"/>
  <c r="AC25" i="1"/>
  <c r="I24" i="1"/>
  <c r="AC24" i="1" s="1"/>
  <c r="G2" i="25"/>
  <c r="M27" i="1"/>
  <c r="AE27" i="1" s="1"/>
  <c r="I2" i="25"/>
  <c r="AO31" i="1" l="1"/>
  <c r="AP31" i="1" s="1"/>
  <c r="AU29" i="1"/>
  <c r="AV29" i="1"/>
  <c r="AT25" i="1"/>
  <c r="AR24" i="1" s="1"/>
  <c r="AP24" i="1" s="1"/>
  <c r="AU32" i="1"/>
  <c r="AV32" i="1"/>
  <c r="AC30" i="1"/>
  <c r="AU28" i="1"/>
  <c r="AV28" i="1"/>
  <c r="M24" i="1"/>
  <c r="AV27" i="1"/>
  <c r="AU27" i="1"/>
  <c r="AV26" i="1"/>
  <c r="AU26" i="1"/>
  <c r="AU24" i="1"/>
  <c r="AV24" i="1"/>
  <c r="AR31" i="1" l="1"/>
  <c r="I31" i="1" s="1"/>
  <c r="AE24" i="1"/>
  <c r="M30" i="1"/>
  <c r="AU25" i="1"/>
  <c r="AV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E.Beyl</author>
  </authors>
  <commentList>
    <comment ref="E7" authorId="0" shapeId="0" xr:uid="{00000000-0006-0000-0000-000001000000}">
      <text>
        <r>
          <rPr>
            <sz val="10"/>
            <color indexed="81"/>
            <rFont val="B Ludwigsburg Trade Gothic Bold"/>
            <family val="2"/>
          </rPr>
          <t>Bitte füllen Sie die gelben Eingabefelder rechts auf diesem Blatt aus.</t>
        </r>
        <r>
          <rPr>
            <sz val="10"/>
            <color indexed="81"/>
            <rFont val="B Ludwigsburg Trade Gothic Lt"/>
            <family val="2"/>
          </rPr>
          <t xml:space="preserve">
</t>
        </r>
      </text>
    </comment>
    <comment ref="H7" authorId="0" shapeId="0" xr:uid="{00000000-0006-0000-0000-000002000000}">
      <text>
        <r>
          <rPr>
            <sz val="10"/>
            <color indexed="81"/>
            <rFont val="Wingdings"/>
            <charset val="2"/>
          </rPr>
          <t xml:space="preserve">è è è è è è è è è è è è </t>
        </r>
      </text>
    </comment>
    <comment ref="U16" authorId="0" shapeId="0" xr:uid="{00000000-0006-0000-0000-000003000000}">
      <text>
        <r>
          <rPr>
            <sz val="10"/>
            <color indexed="81"/>
            <rFont val="B Ludwigsburg Trade Gothic Lt"/>
            <family val="2"/>
          </rPr>
          <t xml:space="preserve">Wenn Sie Daten aus anderen Dateien kopieren, bitte </t>
        </r>
        <r>
          <rPr>
            <sz val="10"/>
            <color indexed="81"/>
            <rFont val="B Ludwigsburg Trade Gothic Bold"/>
            <family val="2"/>
          </rPr>
          <t>nur</t>
        </r>
        <r>
          <rPr>
            <sz val="10"/>
            <color indexed="81"/>
            <rFont val="B Ludwigsburg Trade Gothic Lt"/>
            <family val="2"/>
          </rPr>
          <t xml:space="preserve"> "Werte" einfügen.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E.Beyl</author>
  </authors>
  <commentList>
    <comment ref="E1" authorId="0" shapeId="0" xr:uid="{00000000-0006-0000-0100-000001000000}">
      <text>
        <r>
          <rPr>
            <sz val="10"/>
            <color indexed="81"/>
            <rFont val="Ludwigsburg Trade Gothic Light"/>
            <family val="2"/>
          </rPr>
          <t xml:space="preserve">Felder mit TAB anspringen und Daten eintragen. </t>
        </r>
      </text>
    </comment>
    <comment ref="P1" authorId="0" shapeId="0" xr:uid="{00000000-0006-0000-0100-000002000000}">
      <text>
        <r>
          <rPr>
            <sz val="10"/>
            <color indexed="81"/>
            <rFont val="Tahoma"/>
            <family val="2"/>
          </rPr>
          <t xml:space="preserve">Felder mit TAB anspringen und Daten eintragen. </t>
        </r>
      </text>
    </comment>
    <comment ref="B7" authorId="0" shapeId="0" xr:uid="{00000000-0006-0000-0100-000003000000}">
      <text>
        <r>
          <rPr>
            <sz val="10"/>
            <color indexed="81"/>
            <rFont val="Verdana"/>
            <family val="2"/>
          </rPr>
          <t>Bitte Datum eintragen.</t>
        </r>
      </text>
    </comment>
  </commentList>
</comments>
</file>

<file path=xl/sharedStrings.xml><?xml version="1.0" encoding="utf-8"?>
<sst xmlns="http://schemas.openxmlformats.org/spreadsheetml/2006/main" count="204" uniqueCount="126">
  <si>
    <t>Seite 1</t>
  </si>
  <si>
    <t>FACHBEREICH</t>
  </si>
  <si>
    <t>FINANZEN</t>
  </si>
  <si>
    <t>Buchungszeichen:</t>
  </si>
  <si>
    <t>-Einzelaufstellung der Spielgeräte-</t>
  </si>
  <si>
    <t>Vorname Name (Zustellungsbevollmächtigter)</t>
  </si>
  <si>
    <t>Firmenname</t>
  </si>
  <si>
    <t>Straße, Hausnummer, Postfach</t>
  </si>
  <si>
    <t>Postleitzahl, Wohnort (Firmenstandort)</t>
  </si>
  <si>
    <t>Bemessungsgrundlage:</t>
  </si>
  <si>
    <t>Bitte ausfüllen</t>
  </si>
  <si>
    <t>Spalte</t>
  </si>
  <si>
    <t>Geräte</t>
  </si>
  <si>
    <t>Zulassungs-Nr.*</t>
  </si>
  <si>
    <t>Zählwerks-</t>
  </si>
  <si>
    <t>Ablesetag</t>
  </si>
  <si>
    <t>Steuer-</t>
  </si>
  <si>
    <t>Zahlungs-</t>
  </si>
  <si>
    <t>ohne</t>
  </si>
  <si>
    <t>Ausdruck</t>
  </si>
  <si>
    <t>Satz</t>
  </si>
  <si>
    <t>Betrag</t>
  </si>
  <si>
    <t>Gew.-</t>
  </si>
  <si>
    <t>laufende</t>
  </si>
  <si>
    <t>mglkt.</t>
  </si>
  <si>
    <t>Nr.*</t>
  </si>
  <si>
    <t>(Spalte 7 x Spalte 8)</t>
  </si>
  <si>
    <t>Zeile</t>
  </si>
  <si>
    <t>(X)</t>
  </si>
  <si>
    <t>Datum</t>
  </si>
  <si>
    <t>EUR</t>
  </si>
  <si>
    <t>v. H.</t>
  </si>
  <si>
    <t>STADT LUDWIGSBURG, Wilhelmstr. 11, 71638 Ludwigsburg, Telefonzentrale 07141 910-0</t>
  </si>
  <si>
    <t>Jahr:</t>
  </si>
  <si>
    <t>Vergnügungssteuererklärung</t>
  </si>
  <si>
    <t>Aufsteller:</t>
  </si>
  <si>
    <t>Aufstellungsort:</t>
  </si>
  <si>
    <t>Name/Bezeichnung (Gaststätte, Spielhalle, sonstiger Aufst. Ort)</t>
  </si>
  <si>
    <t>Adresse Aufstellungsort (Straße, Hausnummer)</t>
  </si>
  <si>
    <t>Erhebungszeitraum:
(Kalendermonat)</t>
  </si>
  <si>
    <t xml:space="preserve">Jahr: </t>
  </si>
  <si>
    <t>Die Richtigkeit und Vollständigkeit der Angaben in dieser Steuererklärung wird</t>
  </si>
  <si>
    <t>bestätigt. Die Angaben wurden nach bestem Wissen und Gewissen gemacht.</t>
  </si>
  <si>
    <t>Datum, Unterschrift</t>
  </si>
  <si>
    <t>Bankverbindungen der Stadtkasse Ludwigsburg:</t>
  </si>
  <si>
    <t>IBAN: DE51 6045 0050 0000 0001 96, BIC CODE: SOLADES1LBG</t>
  </si>
  <si>
    <t>Bitte geben Sie bei Ihrer Zahlung das Buchungszeichen an.</t>
  </si>
  <si>
    <t>Hinweise:</t>
  </si>
  <si>
    <t>B e s t e u e r u n g s g r u n d l a g e  ist die Vergnügungssteuersatzung der Stadt Ludwigsburg.</t>
  </si>
  <si>
    <t>S t e u e r p f l i c h t i g  sind Spiel-, Geschicklichkeits- und Unterhaltungsgeräte mit</t>
  </si>
  <si>
    <t>S t e u e r s c h u l d</t>
  </si>
  <si>
    <t>Steuererklärung, Steuerfestsetzung und Zahlung:</t>
  </si>
  <si>
    <r>
      <t xml:space="preserve">Erhebungszeitraum:
</t>
    </r>
    <r>
      <rPr>
        <sz val="10"/>
        <rFont val="B Ludwigsburg Trade Gothic Lt"/>
        <family val="2"/>
      </rPr>
      <t>(Kalendermonat)</t>
    </r>
  </si>
  <si>
    <t>Bitte hier Absenderkorrektur eintragen, 
falls abweichend von Seite 1:</t>
  </si>
  <si>
    <t>00</t>
  </si>
  <si>
    <t>Ct.</t>
  </si>
  <si>
    <t>vorhergehende</t>
  </si>
  <si>
    <t>Ablesung</t>
  </si>
  <si>
    <t>bitte "neu" eintragen.)</t>
  </si>
  <si>
    <t>(Bei Neuaufstellung</t>
  </si>
  <si>
    <t>Spieleinsatz (gemäß Auslesestreifen bei den Spielgeräten mit Geldgewinnmöglichkeit)</t>
  </si>
  <si>
    <t>Steuersatz:</t>
  </si>
  <si>
    <r>
      <t xml:space="preserve">Spielgeräte </t>
    </r>
    <r>
      <rPr>
        <sz val="12"/>
        <rFont val="B Ludwigsburg Trade Gothic Bold"/>
        <family val="2"/>
      </rPr>
      <t>mit</t>
    </r>
    <r>
      <rPr>
        <sz val="12"/>
        <rFont val="B Ludwigsburg Trade Gothic Lt"/>
        <family val="2"/>
      </rPr>
      <t xml:space="preserve"> Gewinnmöglkt.</t>
    </r>
  </si>
  <si>
    <t>(vom Hundert):</t>
  </si>
  <si>
    <r>
      <t xml:space="preserve">Geräte </t>
    </r>
    <r>
      <rPr>
        <sz val="12"/>
        <rFont val="B Ludwigsburg Trade Gothic Bold"/>
        <family val="2"/>
      </rPr>
      <t>ohne</t>
    </r>
    <r>
      <rPr>
        <sz val="12"/>
        <rFont val="B Ludwigsburg Trade Gothic Lt"/>
        <family val="2"/>
      </rPr>
      <t xml:space="preserve"> Gewmgk. </t>
    </r>
  </si>
  <si>
    <t>(v. H.):</t>
  </si>
  <si>
    <t>Spieleinsatz</t>
  </si>
  <si>
    <t>B e m e s s u n g s g r u n d l a g e  ist der Spieleinsatz.</t>
  </si>
  <si>
    <t>Bei Spielgeräten mit Geldgewinnmöglichkeit ist dies der Einsatz gemäß §§ 12 und 13 Spielverordnung.</t>
  </si>
  <si>
    <t>sowie Personalcomputer, die Zugang zum Internet verschaffen (Internet-PCs.).</t>
  </si>
  <si>
    <t>mit Gewinnmöglichkeit</t>
  </si>
  <si>
    <t>ohne Gewinnmöglichkeit</t>
  </si>
  <si>
    <r>
      <t>Der  S t e u e r s a t z</t>
    </r>
    <r>
      <rPr>
        <b/>
        <sz val="10"/>
        <rFont val="B Ludwigsburg Trade Gothic Lt"/>
        <family val="2"/>
      </rPr>
      <t xml:space="preserve"> </t>
    </r>
    <r>
      <rPr>
        <sz val="10"/>
        <rFont val="B Ludwigsburg Trade Gothic Lt"/>
        <family val="2"/>
      </rPr>
      <t xml:space="preserve"> beträgt für Spielgeräte</t>
    </r>
  </si>
  <si>
    <t>des Spieleinsatzes.</t>
  </si>
  <si>
    <t>Ausnahme von Musikautomaten, Billardtischen, Tischfussballgeräten, Dart-Spielgeräten und Flipper</t>
  </si>
  <si>
    <t>*nur bei Spielger. mit Geldgewinnmöglkt.</t>
  </si>
  <si>
    <t>Name/Bezeichnung</t>
  </si>
  <si>
    <t xml:space="preserve">  20,0 vom Hundert      </t>
  </si>
  <si>
    <t>Postleitzahl, Wohnort/Firmenstandort</t>
  </si>
  <si>
    <t>.</t>
  </si>
  <si>
    <t>Der Steuerschuldner hat bis zum 10. Tag nach Ablauf des Erhebungszeitraumes (Kalendermonat) die</t>
  </si>
  <si>
    <t>Steuer selbst zu berechnen, die Steuererklärung abzugeben und die Steuer zu entrichten.</t>
  </si>
  <si>
    <t xml:space="preserve">Fällt der 10. Tag auf einen Samstag, Sonntag oder gesetzlichen Feiertag, so verlängert sich die Frist </t>
  </si>
  <si>
    <t>B i t t e  B e t r ä g e  in  S p a l  t e  7  u n d  9  a b g e r u n d e t  a u f  v o l l e  EUR  e i n t r a g e n .</t>
  </si>
  <si>
    <t>abgerundet</t>
  </si>
  <si>
    <t>siehe</t>
  </si>
  <si>
    <t>EUR, Ct.</t>
  </si>
  <si>
    <t>Spalte 7 des Formulars</t>
  </si>
  <si>
    <t>Eingabefelder gelb (Bitte ausfüllen):</t>
  </si>
  <si>
    <t>Christi Himmelfahrt</t>
  </si>
  <si>
    <t>39 Tage nach Ostersonntag</t>
  </si>
  <si>
    <t>Fronleichnam</t>
  </si>
  <si>
    <t>60 Tage nach Ostersonntag</t>
  </si>
  <si>
    <t>Karfreitag</t>
  </si>
  <si>
    <t>2 Tage vor Ostersonntag</t>
  </si>
  <si>
    <t>Ostermontag</t>
  </si>
  <si>
    <t>1 Tag nach Ostersonntag</t>
  </si>
  <si>
    <t>Ostersonntag</t>
  </si>
  <si>
    <t>Pfingstmontag</t>
  </si>
  <si>
    <t>50 Tage nach Ostersonntag</t>
  </si>
  <si>
    <t>Pfingstsonntag</t>
  </si>
  <si>
    <t>49 Tage nach Ostersonntag</t>
  </si>
  <si>
    <t>Karsamstag</t>
  </si>
  <si>
    <t>Samstag vor Pfingsten</t>
  </si>
  <si>
    <t>1 Tag vor Pfingstsonntag</t>
  </si>
  <si>
    <t>1 Tag vor Ostersonntag</t>
  </si>
  <si>
    <t>Straße, Hausnummer, Postfach:</t>
  </si>
  <si>
    <t>Postleitzahl, Wohnort (Firmenstandort):</t>
  </si>
  <si>
    <r>
      <t>Aufsteller:</t>
    </r>
    <r>
      <rPr>
        <sz val="8"/>
        <rFont val="B Ludwigsburg Trade Gothic Lt"/>
        <family val="2"/>
      </rPr>
      <t xml:space="preserve">
Vorname Name (Zustellungsbevollmächtigter):</t>
    </r>
  </si>
  <si>
    <t>festzusetzender Steuerbetrag, Summe Spalte 9, Zeilen 1 - 6, bitte Betrag eintragen</t>
  </si>
  <si>
    <r>
      <t>Zahlungsfälligkeit:</t>
    </r>
    <r>
      <rPr>
        <sz val="12"/>
        <rFont val="B Ludwigsburg Trade Gothic Lt"/>
        <family val="2"/>
      </rPr>
      <t xml:space="preserve"> Der festzusetzende Steuerbetrag ist an die Stadtkasse Ludwigsburg bis zum</t>
    </r>
  </si>
  <si>
    <t>zu bezahlen.</t>
  </si>
  <si>
    <t>Dateneingabe (siehe unten)         Ihre Eingaben werden in das Formular (links) übernommen.</t>
  </si>
  <si>
    <t>Name/Bezeichnung (Gaststätte, Spielhalle, sonstiger Aufst. Ort):</t>
  </si>
  <si>
    <t>Adresse Aufstellungsort (Straße, Hausnummer):</t>
  </si>
  <si>
    <t>Erhebungszeitraum (Kalendermonat):</t>
  </si>
  <si>
    <t>Summe Spieleinsatz gesamt</t>
  </si>
  <si>
    <t>bis zum nächstfolgenden Werktag.</t>
  </si>
  <si>
    <t>Die Steuerschuld entsteht mit Ablauf des Erhebungszeitraums (Kalendermonat).</t>
  </si>
  <si>
    <t>Die Steuererklärung hat die Wirkung eines Steuerbescheids.</t>
  </si>
  <si>
    <t>Kreissparkasse Ludwigsburg</t>
  </si>
  <si>
    <t>VD 20/11</t>
  </si>
  <si>
    <t>Fachbereich Finanzen, Abteilung Kasse und Steuern, Telefon 07141 910-4051 oder -2424, Telefax 07141 910-2083, E-Mail: finanzen@ludwigsburg.de</t>
  </si>
  <si>
    <t xml:space="preserve">    5,5 vom Hundert      </t>
  </si>
  <si>
    <t>VR-Bank Ludwigsburg</t>
  </si>
  <si>
    <t>IBAN: DE07 6049 1430 0480 9740 04, BIC: GENODES1VBB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</si>
</sst>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&quot; /&quot;"/>
    <numFmt numFmtId="166" formatCode="0&quot;  &quot;"/>
    <numFmt numFmtId="167" formatCode="d/\ mmmm\ yyyy"/>
    <numFmt numFmtId="168" formatCode="dddd"/>
  </numFmts>
  <fonts count="29" x14ac:knownFonts="1">
    <font>
      <sz val="10"/>
      <name val="Arial"/>
    </font>
    <font>
      <sz val="10"/>
      <name val="Arial"/>
      <family val="2"/>
    </font>
    <font>
      <sz val="10"/>
      <name val="B Ludwigsburg Trade Gothic Lt"/>
      <family val="2"/>
    </font>
    <font>
      <sz val="12"/>
      <name val="B Ludwigsburg Trade Gothic Lt"/>
      <family val="2"/>
    </font>
    <font>
      <sz val="14"/>
      <name val="B Ludwigsburg Trade Gothic Lt"/>
      <family val="2"/>
    </font>
    <font>
      <sz val="10"/>
      <name val="B Ludwigsburg Trade Gothic Bold"/>
      <family val="2"/>
    </font>
    <font>
      <sz val="8"/>
      <name val="B Ludwigsburg Trade Gothic Lt"/>
      <family val="2"/>
    </font>
    <font>
      <b/>
      <sz val="10"/>
      <name val="B Ludwigsburg Trade Gothic Lt"/>
      <family val="2"/>
    </font>
    <font>
      <sz val="14"/>
      <name val="B Ludwigsburg Trade Gothic Bold"/>
      <family val="2"/>
    </font>
    <font>
      <sz val="20"/>
      <name val="B Ludwigsburg Trade Gothic Bold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B Ludwigsburg Trade Gothic Bold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B Ludwigsburg Trade Gothic Bold"/>
      <family val="2"/>
    </font>
    <font>
      <sz val="10"/>
      <color indexed="81"/>
      <name val="Verdana"/>
      <family val="2"/>
    </font>
    <font>
      <sz val="10"/>
      <color indexed="81"/>
      <name val="Tahoma"/>
      <family val="2"/>
    </font>
    <font>
      <sz val="10"/>
      <name val="Ludwigsburg Trade Gothic Light"/>
      <family val="2"/>
    </font>
    <font>
      <sz val="12"/>
      <name val="B Ludwigsburg Trade Gothic Bold"/>
      <family val="2"/>
    </font>
    <font>
      <sz val="10"/>
      <color indexed="81"/>
      <name val="B Ludwigsburg Trade Gothic Lt"/>
      <family val="2"/>
    </font>
    <font>
      <sz val="10"/>
      <color indexed="81"/>
      <name val="Ludwigsburg Trade Gothic Light"/>
      <family val="2"/>
    </font>
    <font>
      <sz val="10"/>
      <color indexed="10"/>
      <name val="B Ludwigsburg Trade Gothic Bold"/>
      <family val="2"/>
    </font>
    <font>
      <sz val="10"/>
      <color indexed="81"/>
      <name val="Wingdings"/>
      <charset val="2"/>
    </font>
    <font>
      <sz val="10"/>
      <color indexed="81"/>
      <name val="B Ludwigsburg Trade Gothic Bold"/>
      <family val="2"/>
    </font>
    <font>
      <sz val="12"/>
      <name val="Ludwigsburg Trade Gothic Light"/>
      <family val="2"/>
    </font>
    <font>
      <sz val="12"/>
      <color indexed="9"/>
      <name val="B Ludwigsburg Trade Gothic Lt"/>
      <family val="2"/>
    </font>
    <font>
      <b/>
      <sz val="12"/>
      <color indexed="12"/>
      <name val="B Ludwigsburg Trade Gothic Lt"/>
      <family val="2"/>
    </font>
    <font>
      <sz val="12"/>
      <name val="Ludwigsburg Trade Gothic Bold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Protection="1"/>
    <xf numFmtId="0" fontId="9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0" fillId="2" borderId="0" xfId="0" applyFill="1" applyAlignment="1" applyProtection="1">
      <alignment horizontal="right"/>
    </xf>
    <xf numFmtId="0" fontId="14" fillId="2" borderId="0" xfId="0" applyFont="1" applyFill="1" applyAlignment="1" applyProtection="1">
      <alignment horizontal="left" textRotation="90"/>
    </xf>
    <xf numFmtId="49" fontId="2" fillId="2" borderId="0" xfId="0" applyNumberFormat="1" applyFont="1" applyFill="1" applyAlignment="1" applyProtection="1">
      <alignment horizontal="right"/>
    </xf>
    <xf numFmtId="0" fontId="14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13" fillId="2" borderId="2" xfId="0" applyFont="1" applyFill="1" applyBorder="1" applyAlignment="1" applyProtection="1">
      <alignment horizontal="left" vertical="top"/>
    </xf>
    <xf numFmtId="0" fontId="13" fillId="2" borderId="0" xfId="0" applyFont="1" applyFill="1" applyAlignment="1" applyProtection="1">
      <alignment horizontal="left" vertical="top"/>
    </xf>
    <xf numFmtId="4" fontId="3" fillId="3" borderId="3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4" fontId="3" fillId="4" borderId="5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right"/>
    </xf>
    <xf numFmtId="164" fontId="19" fillId="2" borderId="0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6" xfId="0" applyNumberFormat="1" applyFont="1" applyFill="1" applyBorder="1" applyAlignment="1" applyProtection="1">
      <alignment horizontal="center"/>
    </xf>
    <xf numFmtId="0" fontId="2" fillId="2" borderId="6" xfId="0" applyNumberFormat="1" applyFont="1" applyFill="1" applyBorder="1" applyAlignment="1" applyProtection="1">
      <alignment horizontal="center"/>
    </xf>
    <xf numFmtId="0" fontId="15" fillId="2" borderId="7" xfId="0" applyNumberFormat="1" applyFont="1" applyFill="1" applyBorder="1" applyAlignment="1" applyProtection="1">
      <alignment horizontal="center"/>
    </xf>
    <xf numFmtId="0" fontId="2" fillId="2" borderId="7" xfId="0" applyNumberFormat="1" applyFont="1" applyFill="1" applyBorder="1" applyAlignment="1" applyProtection="1">
      <alignment horizontal="center"/>
    </xf>
    <xf numFmtId="0" fontId="6" fillId="2" borderId="7" xfId="0" applyNumberFormat="1" applyFont="1" applyFill="1" applyBorder="1" applyAlignment="1" applyProtection="1">
      <alignment horizontal="center"/>
    </xf>
    <xf numFmtId="165" fontId="2" fillId="2" borderId="7" xfId="0" applyNumberFormat="1" applyFont="1" applyFill="1" applyBorder="1" applyAlignment="1" applyProtection="1">
      <alignment horizontal="center"/>
    </xf>
    <xf numFmtId="0" fontId="2" fillId="2" borderId="8" xfId="0" applyNumberFormat="1" applyFont="1" applyFill="1" applyBorder="1" applyAlignment="1" applyProtection="1">
      <alignment horizontal="center"/>
    </xf>
    <xf numFmtId="0" fontId="6" fillId="2" borderId="8" xfId="0" applyNumberFormat="1" applyFont="1" applyFill="1" applyBorder="1" applyProtection="1"/>
    <xf numFmtId="164" fontId="2" fillId="2" borderId="8" xfId="0" applyNumberFormat="1" applyFont="1" applyFill="1" applyBorder="1" applyAlignment="1" applyProtection="1">
      <alignment horizont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3" fontId="3" fillId="2" borderId="3" xfId="0" applyNumberFormat="1" applyFont="1" applyFill="1" applyBorder="1" applyAlignment="1" applyProtection="1">
      <alignment horizontal="right" vertical="center"/>
    </xf>
    <xf numFmtId="0" fontId="3" fillId="5" borderId="3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25" fillId="2" borderId="9" xfId="0" applyNumberFormat="1" applyFont="1" applyFill="1" applyBorder="1" applyAlignment="1" applyProtection="1">
      <alignment horizontal="left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26" fillId="2" borderId="10" xfId="0" applyNumberFormat="1" applyFont="1" applyFill="1" applyBorder="1" applyAlignment="1" applyProtection="1">
      <alignment horizontal="left" vertical="center"/>
    </xf>
    <xf numFmtId="0" fontId="11" fillId="2" borderId="11" xfId="0" applyNumberFormat="1" applyFont="1" applyFill="1" applyBorder="1" applyProtection="1"/>
    <xf numFmtId="3" fontId="3" fillId="2" borderId="12" xfId="0" applyNumberFormat="1" applyFont="1" applyFill="1" applyBorder="1" applyAlignment="1" applyProtection="1">
      <alignment horizontal="right" vertical="center"/>
    </xf>
    <xf numFmtId="0" fontId="3" fillId="5" borderId="13" xfId="0" applyNumberFormat="1" applyFont="1" applyFill="1" applyBorder="1" applyAlignment="1" applyProtection="1">
      <alignment horizontal="center" vertical="center"/>
    </xf>
    <xf numFmtId="166" fontId="6" fillId="6" borderId="14" xfId="0" applyNumberFormat="1" applyFont="1" applyFill="1" applyBorder="1" applyAlignment="1" applyProtection="1">
      <alignment horizontal="right" vertical="center"/>
    </xf>
    <xf numFmtId="166" fontId="6" fillId="6" borderId="3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vertical="center"/>
    </xf>
    <xf numFmtId="0" fontId="2" fillId="4" borderId="6" xfId="0" applyNumberFormat="1" applyFont="1" applyFill="1" applyBorder="1" applyAlignment="1" applyProtection="1">
      <alignment horizontal="center"/>
    </xf>
    <xf numFmtId="0" fontId="2" fillId="4" borderId="7" xfId="0" applyNumberFormat="1" applyFont="1" applyFill="1" applyBorder="1" applyAlignment="1" applyProtection="1">
      <alignment horizontal="center"/>
    </xf>
    <xf numFmtId="0" fontId="2" fillId="4" borderId="8" xfId="0" applyNumberFormat="1" applyFont="1" applyFill="1" applyBorder="1" applyAlignment="1" applyProtection="1">
      <alignment horizont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4" borderId="15" xfId="0" applyNumberFormat="1" applyFont="1" applyFill="1" applyBorder="1" applyAlignment="1" applyProtection="1">
      <alignment horizontal="center" vertical="center"/>
    </xf>
    <xf numFmtId="1" fontId="3" fillId="3" borderId="3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0" fontId="3" fillId="3" borderId="5" xfId="0" applyNumberFormat="1" applyFont="1" applyFill="1" applyBorder="1" applyAlignment="1" applyProtection="1">
      <alignment horizontal="left" vertical="center"/>
      <protection hidden="1"/>
    </xf>
    <xf numFmtId="0" fontId="3" fillId="3" borderId="3" xfId="0" applyNumberFormat="1" applyFont="1" applyFill="1" applyBorder="1" applyAlignment="1" applyProtection="1">
      <alignment horizontal="left" vertical="center"/>
      <protection hidden="1"/>
    </xf>
    <xf numFmtId="0" fontId="3" fillId="3" borderId="5" xfId="0" applyNumberFormat="1" applyFont="1" applyFill="1" applyBorder="1" applyAlignment="1" applyProtection="1">
      <alignment horizontal="center" vertical="center"/>
      <protection hidden="1"/>
    </xf>
    <xf numFmtId="0" fontId="3" fillId="3" borderId="3" xfId="0" applyNumberFormat="1" applyFont="1" applyFill="1" applyBorder="1" applyAlignment="1" applyProtection="1">
      <alignment horizontal="center" vertical="center"/>
      <protection hidden="1"/>
    </xf>
    <xf numFmtId="14" fontId="3" fillId="3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left" vertical="center"/>
    </xf>
    <xf numFmtId="14" fontId="3" fillId="3" borderId="16" xfId="0" applyNumberFormat="1" applyFont="1" applyFill="1" applyBorder="1" applyAlignment="1" applyProtection="1">
      <alignment horizontal="left" vertical="center"/>
    </xf>
    <xf numFmtId="167" fontId="3" fillId="3" borderId="16" xfId="0" applyNumberFormat="1" applyFont="1" applyFill="1" applyBorder="1" applyAlignment="1" applyProtection="1">
      <alignment horizontal="left" vertical="center"/>
    </xf>
    <xf numFmtId="168" fontId="27" fillId="3" borderId="16" xfId="0" applyNumberFormat="1" applyFont="1" applyFill="1" applyBorder="1" applyAlignment="1" applyProtection="1">
      <alignment horizontal="left"/>
    </xf>
    <xf numFmtId="0" fontId="27" fillId="3" borderId="16" xfId="0" applyFont="1" applyFill="1" applyBorder="1" applyAlignment="1" applyProtection="1">
      <alignment horizontal="left"/>
    </xf>
    <xf numFmtId="167" fontId="27" fillId="3" borderId="16" xfId="0" applyNumberFormat="1" applyFont="1" applyFill="1" applyBorder="1" applyAlignment="1" applyProtection="1">
      <alignment horizontal="left"/>
    </xf>
    <xf numFmtId="49" fontId="27" fillId="3" borderId="16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center" vertical="center"/>
    </xf>
    <xf numFmtId="166" fontId="6" fillId="6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textRotation="90"/>
    </xf>
    <xf numFmtId="0" fontId="3" fillId="3" borderId="17" xfId="0" applyNumberFormat="1" applyFont="1" applyFill="1" applyBorder="1" applyAlignment="1" applyProtection="1">
      <alignment horizontal="left" vertical="center"/>
      <protection hidden="1"/>
    </xf>
    <xf numFmtId="0" fontId="3" fillId="3" borderId="14" xfId="0" applyNumberFormat="1" applyFont="1" applyFill="1" applyBorder="1" applyAlignment="1" applyProtection="1">
      <alignment horizontal="left" vertical="center"/>
      <protection hidden="1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hidden="1"/>
    </xf>
    <xf numFmtId="0" fontId="3" fillId="3" borderId="0" xfId="0" applyNumberFormat="1" applyFont="1" applyFill="1" applyBorder="1" applyAlignment="1" applyProtection="1">
      <alignment horizontal="left" vertical="center"/>
      <protection hidden="1"/>
    </xf>
    <xf numFmtId="0" fontId="3" fillId="2" borderId="18" xfId="0" applyNumberFormat="1" applyFont="1" applyFill="1" applyBorder="1" applyAlignment="1" applyProtection="1">
      <alignment vertical="center"/>
    </xf>
    <xf numFmtId="0" fontId="19" fillId="2" borderId="0" xfId="0" applyNumberFormat="1" applyFont="1" applyFill="1" applyBorder="1" applyAlignment="1" applyProtection="1">
      <alignment vertical="top"/>
    </xf>
    <xf numFmtId="4" fontId="3" fillId="4" borderId="19" xfId="0" applyNumberFormat="1" applyFont="1" applyFill="1" applyBorder="1" applyAlignment="1" applyProtection="1">
      <alignment horizontal="right" vertical="center"/>
    </xf>
    <xf numFmtId="1" fontId="3" fillId="3" borderId="3" xfId="0" applyNumberFormat="1" applyFont="1" applyFill="1" applyBorder="1" applyAlignment="1" applyProtection="1">
      <alignment horizontal="left" vertical="center"/>
      <protection hidden="1"/>
    </xf>
    <xf numFmtId="1" fontId="3" fillId="2" borderId="3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left" vertical="center"/>
    </xf>
    <xf numFmtId="0" fontId="19" fillId="4" borderId="20" xfId="0" applyNumberFormat="1" applyFont="1" applyFill="1" applyBorder="1" applyAlignment="1" applyProtection="1">
      <alignment horizontal="right" vertical="center"/>
    </xf>
    <xf numFmtId="0" fontId="19" fillId="4" borderId="2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/>
    </xf>
    <xf numFmtId="0" fontId="3" fillId="2" borderId="28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6" fillId="6" borderId="28" xfId="0" applyFont="1" applyFill="1" applyBorder="1" applyAlignment="1" applyProtection="1">
      <alignment horizontal="left"/>
    </xf>
    <xf numFmtId="1" fontId="3" fillId="3" borderId="24" xfId="0" applyNumberFormat="1" applyFont="1" applyFill="1" applyBorder="1" applyAlignment="1" applyProtection="1">
      <alignment horizontal="left" vertical="center"/>
      <protection locked="0"/>
    </xf>
    <xf numFmtId="1" fontId="3" fillId="3" borderId="28" xfId="0" applyNumberFormat="1" applyFont="1" applyFill="1" applyBorder="1" applyAlignment="1" applyProtection="1">
      <alignment horizontal="left" vertical="center"/>
      <protection locked="0"/>
    </xf>
    <xf numFmtId="1" fontId="3" fillId="3" borderId="25" xfId="0" applyNumberFormat="1" applyFont="1" applyFill="1" applyBorder="1" applyAlignment="1" applyProtection="1">
      <alignment horizontal="left" vertical="center"/>
      <protection locked="0"/>
    </xf>
    <xf numFmtId="0" fontId="6" fillId="6" borderId="0" xfId="0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center" textRotation="90"/>
    </xf>
    <xf numFmtId="0" fontId="2" fillId="2" borderId="0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164" fontId="19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/>
    </xf>
    <xf numFmtId="0" fontId="10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left" wrapText="1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/>
    </xf>
    <xf numFmtId="0" fontId="6" fillId="2" borderId="26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horizontal="center"/>
    </xf>
    <xf numFmtId="0" fontId="6" fillId="2" borderId="27" xfId="0" applyNumberFormat="1" applyFont="1" applyFill="1" applyBorder="1" applyAlignment="1" applyProtection="1">
      <alignment horizont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4" fontId="8" fillId="6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4" xfId="0" applyNumberFormat="1" applyFont="1" applyFill="1" applyBorder="1" applyAlignment="1" applyProtection="1">
      <alignment horizontal="center" vertical="center"/>
    </xf>
    <xf numFmtId="0" fontId="9" fillId="3" borderId="24" xfId="0" applyNumberFormat="1" applyFont="1" applyFill="1" applyBorder="1" applyAlignment="1" applyProtection="1">
      <alignment horizontal="center" vertical="center"/>
      <protection locked="0"/>
    </xf>
    <xf numFmtId="0" fontId="9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center"/>
    </xf>
    <xf numFmtId="0" fontId="2" fillId="2" borderId="23" xfId="0" applyNumberFormat="1" applyFont="1" applyFill="1" applyBorder="1" applyAlignment="1" applyProtection="1">
      <alignment horizontal="center"/>
    </xf>
    <xf numFmtId="0" fontId="2" fillId="2" borderId="26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2" borderId="27" xfId="0" applyNumberFormat="1" applyFont="1" applyFill="1" applyBorder="1" applyAlignment="1" applyProtection="1">
      <alignment horizontal="center"/>
    </xf>
    <xf numFmtId="0" fontId="2" fillId="2" borderId="6" xfId="0" applyNumberFormat="1" applyFont="1" applyFill="1" applyBorder="1" applyAlignment="1" applyProtection="1">
      <alignment horizontal="center" vertical="top"/>
    </xf>
    <xf numFmtId="0" fontId="2" fillId="2" borderId="7" xfId="0" applyNumberFormat="1" applyFont="1" applyFill="1" applyBorder="1" applyAlignment="1" applyProtection="1">
      <alignment horizontal="center" vertical="top"/>
    </xf>
    <xf numFmtId="0" fontId="2" fillId="2" borderId="8" xfId="0" applyNumberFormat="1" applyFont="1" applyFill="1" applyBorder="1" applyAlignment="1" applyProtection="1">
      <alignment horizontal="center" vertical="top"/>
    </xf>
    <xf numFmtId="0" fontId="2" fillId="2" borderId="22" xfId="0" applyNumberFormat="1" applyFont="1" applyFill="1" applyBorder="1" applyAlignment="1" applyProtection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23" xfId="0" applyNumberFormat="1" applyFont="1" applyFill="1" applyBorder="1" applyAlignment="1" applyProtection="1">
      <alignment horizontal="center" vertical="top"/>
    </xf>
    <xf numFmtId="0" fontId="2" fillId="2" borderId="26" xfId="0" applyNumberFormat="1" applyFont="1" applyFill="1" applyBorder="1" applyAlignment="1" applyProtection="1">
      <alignment horizontal="center" vertical="top"/>
    </xf>
    <xf numFmtId="0" fontId="2" fillId="2" borderId="0" xfId="0" applyNumberFormat="1" applyFont="1" applyFill="1" applyBorder="1" applyAlignment="1" applyProtection="1">
      <alignment horizontal="center" vertical="top"/>
    </xf>
    <xf numFmtId="0" fontId="2" fillId="2" borderId="27" xfId="0" applyNumberFormat="1" applyFont="1" applyFill="1" applyBorder="1" applyAlignment="1" applyProtection="1">
      <alignment horizontal="center" vertical="top"/>
    </xf>
    <xf numFmtId="0" fontId="2" fillId="2" borderId="29" xfId="0" applyNumberFormat="1" applyFont="1" applyFill="1" applyBorder="1" applyAlignment="1" applyProtection="1">
      <alignment horizontal="center" vertical="top"/>
    </xf>
    <xf numFmtId="0" fontId="2" fillId="2" borderId="18" xfId="0" applyNumberFormat="1" applyFont="1" applyFill="1" applyBorder="1" applyAlignment="1" applyProtection="1">
      <alignment horizontal="center" vertical="top"/>
    </xf>
    <xf numFmtId="0" fontId="2" fillId="2" borderId="30" xfId="0" applyNumberFormat="1" applyFont="1" applyFill="1" applyBorder="1" applyAlignment="1" applyProtection="1">
      <alignment horizontal="center" vertical="top"/>
    </xf>
    <xf numFmtId="0" fontId="2" fillId="2" borderId="31" xfId="0" applyNumberFormat="1" applyFont="1" applyFill="1" applyBorder="1" applyAlignment="1" applyProtection="1">
      <alignment horizontal="center" vertical="center"/>
    </xf>
    <xf numFmtId="0" fontId="2" fillId="2" borderId="32" xfId="0" applyNumberFormat="1" applyFont="1" applyFill="1" applyBorder="1" applyAlignment="1" applyProtection="1">
      <alignment horizontal="center" vertical="center"/>
    </xf>
    <xf numFmtId="0" fontId="2" fillId="2" borderId="33" xfId="0" applyNumberFormat="1" applyFont="1" applyFill="1" applyBorder="1" applyAlignment="1" applyProtection="1">
      <alignment horizontal="center" vertical="center"/>
    </xf>
    <xf numFmtId="0" fontId="6" fillId="2" borderId="31" xfId="0" applyNumberFormat="1" applyFont="1" applyFill="1" applyBorder="1" applyAlignment="1" applyProtection="1">
      <alignment horizontal="center" vertical="center"/>
    </xf>
    <xf numFmtId="0" fontId="6" fillId="2" borderId="33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5" fillId="2" borderId="27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2" fillId="2" borderId="29" xfId="0" applyNumberFormat="1" applyFont="1" applyFill="1" applyBorder="1" applyAlignment="1" applyProtection="1">
      <alignment horizontal="center"/>
    </xf>
    <xf numFmtId="0" fontId="2" fillId="2" borderId="18" xfId="0" applyNumberFormat="1" applyFont="1" applyFill="1" applyBorder="1" applyAlignment="1" applyProtection="1">
      <alignment horizontal="center"/>
    </xf>
    <xf numFmtId="0" fontId="2" fillId="2" borderId="30" xfId="0" applyNumberFormat="1" applyFont="1" applyFill="1" applyBorder="1" applyAlignment="1" applyProtection="1">
      <alignment horizontal="center"/>
    </xf>
    <xf numFmtId="0" fontId="6" fillId="2" borderId="29" xfId="0" applyNumberFormat="1" applyFont="1" applyFill="1" applyBorder="1" applyAlignment="1" applyProtection="1">
      <alignment horizontal="center"/>
    </xf>
    <xf numFmtId="0" fontId="6" fillId="2" borderId="18" xfId="0" applyNumberFormat="1" applyFont="1" applyFill="1" applyBorder="1" applyAlignment="1" applyProtection="1">
      <alignment horizontal="center"/>
    </xf>
    <xf numFmtId="0" fontId="6" fillId="2" borderId="3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20" xfId="0" applyNumberFormat="1" applyFont="1" applyFill="1" applyBorder="1" applyAlignment="1" applyProtection="1">
      <alignment horizontal="right" vertical="center"/>
    </xf>
    <xf numFmtId="0" fontId="2" fillId="2" borderId="21" xfId="0" applyNumberFormat="1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top"/>
    </xf>
    <xf numFmtId="0" fontId="2" fillId="2" borderId="39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0" fontId="2" fillId="2" borderId="9" xfId="0" applyNumberFormat="1" applyFont="1" applyFill="1" applyBorder="1" applyAlignment="1" applyProtection="1">
      <alignment horizontal="center" vertical="top"/>
    </xf>
    <xf numFmtId="0" fontId="2" fillId="2" borderId="41" xfId="0" applyNumberFormat="1" applyFont="1" applyFill="1" applyBorder="1" applyAlignment="1" applyProtection="1">
      <alignment horizontal="center" vertical="top"/>
    </xf>
    <xf numFmtId="0" fontId="2" fillId="2" borderId="40" xfId="0" applyNumberFormat="1" applyFont="1" applyFill="1" applyBorder="1" applyAlignment="1" applyProtection="1">
      <alignment horizontal="center" vertical="top"/>
    </xf>
    <xf numFmtId="0" fontId="2" fillId="2" borderId="36" xfId="0" applyNumberFormat="1" applyFont="1" applyFill="1" applyBorder="1" applyAlignment="1" applyProtection="1">
      <alignment horizontal="center" vertical="center"/>
    </xf>
    <xf numFmtId="0" fontId="2" fillId="2" borderId="37" xfId="0" applyNumberFormat="1" applyFont="1" applyFill="1" applyBorder="1" applyAlignment="1" applyProtection="1">
      <alignment horizontal="center" vertical="center"/>
    </xf>
    <xf numFmtId="0" fontId="2" fillId="2" borderId="38" xfId="0" applyNumberFormat="1" applyFont="1" applyFill="1" applyBorder="1" applyAlignment="1" applyProtection="1">
      <alignment horizontal="center" vertical="center"/>
    </xf>
    <xf numFmtId="0" fontId="2" fillId="2" borderId="34" xfId="0" applyNumberFormat="1" applyFont="1" applyFill="1" applyBorder="1" applyAlignment="1" applyProtection="1">
      <alignment horizontal="center" vertical="top"/>
    </xf>
    <xf numFmtId="0" fontId="2" fillId="2" borderId="16" xfId="0" applyNumberFormat="1" applyFont="1" applyFill="1" applyBorder="1" applyAlignment="1" applyProtection="1">
      <alignment horizontal="center" vertical="top"/>
    </xf>
    <xf numFmtId="0" fontId="2" fillId="2" borderId="35" xfId="0" applyNumberFormat="1" applyFont="1" applyFill="1" applyBorder="1" applyAlignment="1" applyProtection="1">
      <alignment horizontal="center" vertical="top"/>
    </xf>
    <xf numFmtId="0" fontId="28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6" fillId="2" borderId="6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18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Alignment="1" applyProtection="1">
      <alignment horizontal="right" textRotation="90"/>
    </xf>
    <xf numFmtId="0" fontId="10" fillId="2" borderId="0" xfId="0" applyFont="1" applyFill="1" applyAlignment="1" applyProtection="1">
      <alignment horizontal="right" textRotation="90"/>
      <protection hidden="1"/>
    </xf>
    <xf numFmtId="14" fontId="12" fillId="2" borderId="18" xfId="0" applyNumberFormat="1" applyFont="1" applyFill="1" applyBorder="1" applyAlignment="1" applyProtection="1">
      <alignment horizontal="left"/>
      <protection locked="0"/>
    </xf>
    <xf numFmtId="0" fontId="12" fillId="2" borderId="18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center"/>
    </xf>
    <xf numFmtId="0" fontId="15" fillId="2" borderId="0" xfId="0" applyFont="1" applyFill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center" textRotation="90"/>
      <protection hidden="1"/>
    </xf>
    <xf numFmtId="0" fontId="12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left"/>
    </xf>
    <xf numFmtId="0" fontId="22" fillId="2" borderId="18" xfId="0" applyFont="1" applyFill="1" applyBorder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vertical="top"/>
    </xf>
    <xf numFmtId="0" fontId="8" fillId="2" borderId="24" xfId="0" applyFont="1" applyFill="1" applyBorder="1" applyAlignment="1" applyProtection="1">
      <alignment horizontal="center" vertical="center"/>
      <protection hidden="1"/>
    </xf>
    <xf numFmtId="0" fontId="8" fillId="2" borderId="25" xfId="0" applyFont="1" applyFill="1" applyBorder="1" applyAlignment="1" applyProtection="1">
      <alignment horizontal="center" vertical="center"/>
      <protection hidden="1"/>
    </xf>
    <xf numFmtId="0" fontId="9" fillId="3" borderId="24" xfId="1" applyNumberFormat="1" applyFont="1" applyFill="1" applyBorder="1" applyAlignment="1" applyProtection="1">
      <alignment horizontal="center" vertical="center"/>
      <protection locked="0"/>
    </xf>
    <xf numFmtId="0" fontId="9" fillId="3" borderId="28" xfId="1" applyNumberFormat="1" applyFont="1" applyFill="1" applyBorder="1" applyAlignment="1" applyProtection="1">
      <alignment horizontal="center" vertical="center"/>
      <protection locked="0"/>
    </xf>
    <xf numFmtId="0" fontId="9" fillId="3" borderId="25" xfId="1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4">
    <dxf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694497</xdr:colOff>
      <xdr:row>33</xdr:row>
      <xdr:rowOff>1242</xdr:rowOff>
    </xdr:from>
    <xdr:to>
      <xdr:col>6</xdr:col>
      <xdr:colOff>694497</xdr:colOff>
      <xdr:row>33</xdr:row>
      <xdr:rowOff>1242</xdr:rowOff>
    </xdr:to>
    <xdr:sp macro="" textlink="">
      <xdr:nvSpPr>
        <xdr:cNvPr id="22530" name="Text Box 2">
          <a:extLst>
            <a:ext uri="{FF2B5EF4-FFF2-40B4-BE49-F238E27FC236}">
              <a16:creationId xmlns:a16="http://schemas.microsoft.com/office/drawing/2014/main" id="{00000000-0008-0000-0000-000002580000}"/>
            </a:ext>
          </a:extLst>
        </xdr:cNvPr>
        <xdr:cNvSpPr txBox="1">
          <a:spLocks noChangeArrowheads="1"/>
        </xdr:cNvSpPr>
      </xdr:nvSpPr>
      <xdr:spPr bwMode="auto">
        <a:xfrm>
          <a:off x="5943600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0" tIns="0" rIns="36576" bIns="22860" anchor="b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B Ludwigsburg Trade Gothic Lt"/>
            </a:rPr>
            <a:t>Absender:</a:t>
          </a:r>
          <a:endParaRPr lang="de-DE" sz="1000" b="0" i="0" u="none" strike="noStrike" baseline="0">
            <a:solidFill>
              <a:srgbClr val="000000"/>
            </a:solidFill>
            <a:latin typeface="B Ludwigsburg Trade Gothic Lt"/>
          </a:endParaRP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B Ludwigsburg Trade Gothic Lt"/>
            </a:rPr>
            <a:t>(Bitte korrigieren, falls umseitige Adresse nicht richtig ist.)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208932" name="Line 3">
          <a:extLst>
            <a:ext uri="{FF2B5EF4-FFF2-40B4-BE49-F238E27FC236}">
              <a16:creationId xmlns:a16="http://schemas.microsoft.com/office/drawing/2014/main" id="{00000000-0008-0000-0000-000024300300}"/>
            </a:ext>
          </a:extLst>
        </xdr:cNvPr>
        <xdr:cNvSpPr>
          <a:spLocks noChangeShapeType="1"/>
        </xdr:cNvSpPr>
      </xdr:nvSpPr>
      <xdr:spPr bwMode="auto">
        <a:xfrm flipH="1">
          <a:off x="5915025" y="76676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694497</xdr:colOff>
      <xdr:row>33</xdr:row>
      <xdr:rowOff>1242</xdr:rowOff>
    </xdr:from>
    <xdr:to>
      <xdr:col>6</xdr:col>
      <xdr:colOff>694497</xdr:colOff>
      <xdr:row>33</xdr:row>
      <xdr:rowOff>1242</xdr:rowOff>
    </xdr:to>
    <xdr:sp macro="" textlink="">
      <xdr:nvSpPr>
        <xdr:cNvPr id="22532" name="Text Box 4">
          <a:extLst>
            <a:ext uri="{FF2B5EF4-FFF2-40B4-BE49-F238E27FC236}">
              <a16:creationId xmlns:a16="http://schemas.microsoft.com/office/drawing/2014/main" id="{00000000-0008-0000-0000-000004580000}"/>
            </a:ext>
          </a:extLst>
        </xdr:cNvPr>
        <xdr:cNvSpPr txBox="1">
          <a:spLocks noChangeArrowheads="1"/>
        </xdr:cNvSpPr>
      </xdr:nvSpPr>
      <xdr:spPr bwMode="auto">
        <a:xfrm>
          <a:off x="5943600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B i t t e   h i e r   f a l t e n</a:t>
          </a:r>
        </a:p>
      </xdr:txBody>
    </xdr:sp>
    <xdr:clientData/>
  </xdr:twoCellAnchor>
  <xdr:twoCellAnchor>
    <xdr:from>
      <xdr:col>6</xdr:col>
      <xdr:colOff>694497</xdr:colOff>
      <xdr:row>33</xdr:row>
      <xdr:rowOff>1242</xdr:rowOff>
    </xdr:from>
    <xdr:to>
      <xdr:col>6</xdr:col>
      <xdr:colOff>694497</xdr:colOff>
      <xdr:row>33</xdr:row>
      <xdr:rowOff>1242</xdr:rowOff>
    </xdr:to>
    <xdr:sp macro="" textlink="">
      <xdr:nvSpPr>
        <xdr:cNvPr id="22533" name="Text Box 5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SpPr txBox="1">
          <a:spLocks noChangeArrowheads="1"/>
        </xdr:cNvSpPr>
      </xdr:nvSpPr>
      <xdr:spPr bwMode="auto">
        <a:xfrm flipH="1">
          <a:off x="5943600" y="7648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Ihre Rückantwort an uns ist bereits für den Versand in einer DIN-lang Festerbriefhülle vorbereitet.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208935" name="Line 6">
          <a:extLst>
            <a:ext uri="{FF2B5EF4-FFF2-40B4-BE49-F238E27FC236}">
              <a16:creationId xmlns:a16="http://schemas.microsoft.com/office/drawing/2014/main" id="{00000000-0008-0000-0000-000027300300}"/>
            </a:ext>
          </a:extLst>
        </xdr:cNvPr>
        <xdr:cNvSpPr>
          <a:spLocks noChangeShapeType="1"/>
        </xdr:cNvSpPr>
      </xdr:nvSpPr>
      <xdr:spPr bwMode="auto">
        <a:xfrm flipH="1" flipV="1">
          <a:off x="5915025" y="7667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694497</xdr:colOff>
      <xdr:row>32</xdr:row>
      <xdr:rowOff>14080</xdr:rowOff>
    </xdr:from>
    <xdr:to>
      <xdr:col>6</xdr:col>
      <xdr:colOff>694497</xdr:colOff>
      <xdr:row>32</xdr:row>
      <xdr:rowOff>14080</xdr:rowOff>
    </xdr:to>
    <xdr:sp macro="" textlink="">
      <xdr:nvSpPr>
        <xdr:cNvPr id="22536" name="Text Box 8">
          <a:extLst>
            <a:ext uri="{FF2B5EF4-FFF2-40B4-BE49-F238E27FC236}">
              <a16:creationId xmlns:a16="http://schemas.microsoft.com/office/drawing/2014/main" id="{00000000-0008-0000-0000-000008580000}"/>
            </a:ext>
          </a:extLst>
        </xdr:cNvPr>
        <xdr:cNvSpPr txBox="1">
          <a:spLocks noChangeArrowheads="1"/>
        </xdr:cNvSpPr>
      </xdr:nvSpPr>
      <xdr:spPr bwMode="auto">
        <a:xfrm>
          <a:off x="5943600" y="7439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0" tIns="0" rIns="36576" bIns="22860" anchor="b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B Ludwigsburg Trade Gothic Lt"/>
            </a:rPr>
            <a:t>Absender:</a:t>
          </a:r>
          <a:endParaRPr lang="de-DE" sz="1000" b="0" i="0" u="none" strike="noStrike" baseline="0">
            <a:solidFill>
              <a:srgbClr val="000000"/>
            </a:solidFill>
            <a:latin typeface="B Ludwigsburg Trade Gothic Lt"/>
          </a:endParaRP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B Ludwigsburg Trade Gothic Lt"/>
            </a:rPr>
            <a:t>(Bitte korrigieren, falls umseitige Adresse nicht richtig ist.)</a:t>
          </a:r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08937" name="Line 9">
          <a:extLst>
            <a:ext uri="{FF2B5EF4-FFF2-40B4-BE49-F238E27FC236}">
              <a16:creationId xmlns:a16="http://schemas.microsoft.com/office/drawing/2014/main" id="{00000000-0008-0000-0000-000029300300}"/>
            </a:ext>
          </a:extLst>
        </xdr:cNvPr>
        <xdr:cNvSpPr>
          <a:spLocks noChangeShapeType="1"/>
        </xdr:cNvSpPr>
      </xdr:nvSpPr>
      <xdr:spPr bwMode="auto">
        <a:xfrm flipH="1">
          <a:off x="5915025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694497</xdr:colOff>
      <xdr:row>32</xdr:row>
      <xdr:rowOff>14080</xdr:rowOff>
    </xdr:from>
    <xdr:to>
      <xdr:col>6</xdr:col>
      <xdr:colOff>694497</xdr:colOff>
      <xdr:row>32</xdr:row>
      <xdr:rowOff>14080</xdr:rowOff>
    </xdr:to>
    <xdr:sp macro="" textlink="">
      <xdr:nvSpPr>
        <xdr:cNvPr id="22538" name="Text Box 10">
          <a:extLst>
            <a:ext uri="{FF2B5EF4-FFF2-40B4-BE49-F238E27FC236}">
              <a16:creationId xmlns:a16="http://schemas.microsoft.com/office/drawing/2014/main" id="{00000000-0008-0000-0000-00000A580000}"/>
            </a:ext>
          </a:extLst>
        </xdr:cNvPr>
        <xdr:cNvSpPr txBox="1">
          <a:spLocks noChangeArrowheads="1"/>
        </xdr:cNvSpPr>
      </xdr:nvSpPr>
      <xdr:spPr bwMode="auto">
        <a:xfrm>
          <a:off x="5943600" y="7439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B i t t e   h i e r   f a l t e n</a:t>
          </a:r>
        </a:p>
      </xdr:txBody>
    </xdr:sp>
    <xdr:clientData/>
  </xdr:twoCellAnchor>
  <xdr:twoCellAnchor>
    <xdr:from>
      <xdr:col>6</xdr:col>
      <xdr:colOff>694497</xdr:colOff>
      <xdr:row>32</xdr:row>
      <xdr:rowOff>14080</xdr:rowOff>
    </xdr:from>
    <xdr:to>
      <xdr:col>6</xdr:col>
      <xdr:colOff>694497</xdr:colOff>
      <xdr:row>32</xdr:row>
      <xdr:rowOff>14080</xdr:rowOff>
    </xdr:to>
    <xdr:sp macro="" textlink="">
      <xdr:nvSpPr>
        <xdr:cNvPr id="22539" name="Text Box 11">
          <a:extLst>
            <a:ext uri="{FF2B5EF4-FFF2-40B4-BE49-F238E27FC236}">
              <a16:creationId xmlns:a16="http://schemas.microsoft.com/office/drawing/2014/main" id="{00000000-0008-0000-0000-00000B580000}"/>
            </a:ext>
          </a:extLst>
        </xdr:cNvPr>
        <xdr:cNvSpPr txBox="1">
          <a:spLocks noChangeArrowheads="1"/>
        </xdr:cNvSpPr>
      </xdr:nvSpPr>
      <xdr:spPr bwMode="auto">
        <a:xfrm flipH="1">
          <a:off x="5943600" y="7439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Ihre Rückantwort an uns ist bereits für den Versand in einer DIN-lang Festerbriefhülle vorbereitet.</a:t>
          </a:r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08940" name="Line 12">
          <a:extLst>
            <a:ext uri="{FF2B5EF4-FFF2-40B4-BE49-F238E27FC236}">
              <a16:creationId xmlns:a16="http://schemas.microsoft.com/office/drawing/2014/main" id="{00000000-0008-0000-0000-00002C300300}"/>
            </a:ext>
          </a:extLst>
        </xdr:cNvPr>
        <xdr:cNvSpPr>
          <a:spLocks noChangeShapeType="1"/>
        </xdr:cNvSpPr>
      </xdr:nvSpPr>
      <xdr:spPr bwMode="auto">
        <a:xfrm flipH="1" flipV="1">
          <a:off x="5915025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133350</xdr:rowOff>
    </xdr:from>
    <xdr:to>
      <xdr:col>3</xdr:col>
      <xdr:colOff>66675</xdr:colOff>
      <xdr:row>4</xdr:row>
      <xdr:rowOff>38100</xdr:rowOff>
    </xdr:to>
    <xdr:pic>
      <xdr:nvPicPr>
        <xdr:cNvPr id="208941" name="Logo1" descr="LUBU_RGB">
          <a:extLst>
            <a:ext uri="{FF2B5EF4-FFF2-40B4-BE49-F238E27FC236}">
              <a16:creationId xmlns:a16="http://schemas.microsoft.com/office/drawing/2014/main" id="{00000000-0008-0000-0000-00002D30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04800"/>
          <a:ext cx="22193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962025</xdr:colOff>
      <xdr:row>33</xdr:row>
      <xdr:rowOff>0</xdr:rowOff>
    </xdr:from>
    <xdr:to>
      <xdr:col>15</xdr:col>
      <xdr:colOff>962025</xdr:colOff>
      <xdr:row>33</xdr:row>
      <xdr:rowOff>0</xdr:rowOff>
    </xdr:to>
    <xdr:sp macro="" textlink="">
      <xdr:nvSpPr>
        <xdr:cNvPr id="208942" name="Line 4872">
          <a:extLst>
            <a:ext uri="{FF2B5EF4-FFF2-40B4-BE49-F238E27FC236}">
              <a16:creationId xmlns:a16="http://schemas.microsoft.com/office/drawing/2014/main" id="{00000000-0008-0000-0000-00002E300300}"/>
            </a:ext>
          </a:extLst>
        </xdr:cNvPr>
        <xdr:cNvSpPr>
          <a:spLocks noChangeShapeType="1"/>
        </xdr:cNvSpPr>
      </xdr:nvSpPr>
      <xdr:spPr bwMode="auto">
        <a:xfrm>
          <a:off x="11287125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666750</xdr:colOff>
      <xdr:row>33</xdr:row>
      <xdr:rowOff>0</xdr:rowOff>
    </xdr:from>
    <xdr:to>
      <xdr:col>19</xdr:col>
      <xdr:colOff>666750</xdr:colOff>
      <xdr:row>33</xdr:row>
      <xdr:rowOff>0</xdr:rowOff>
    </xdr:to>
    <xdr:sp macro="" textlink="">
      <xdr:nvSpPr>
        <xdr:cNvPr id="208943" name="Line 4874">
          <a:extLst>
            <a:ext uri="{FF2B5EF4-FFF2-40B4-BE49-F238E27FC236}">
              <a16:creationId xmlns:a16="http://schemas.microsoft.com/office/drawing/2014/main" id="{00000000-0008-0000-0000-00002F300300}"/>
            </a:ext>
          </a:extLst>
        </xdr:cNvPr>
        <xdr:cNvSpPr>
          <a:spLocks noChangeShapeType="1"/>
        </xdr:cNvSpPr>
      </xdr:nvSpPr>
      <xdr:spPr bwMode="auto">
        <a:xfrm>
          <a:off x="1323975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428625</xdr:colOff>
      <xdr:row>34</xdr:row>
      <xdr:rowOff>0</xdr:rowOff>
    </xdr:from>
    <xdr:to>
      <xdr:col>22</xdr:col>
      <xdr:colOff>438150</xdr:colOff>
      <xdr:row>34</xdr:row>
      <xdr:rowOff>0</xdr:rowOff>
    </xdr:to>
    <xdr:sp macro="" textlink="">
      <xdr:nvSpPr>
        <xdr:cNvPr id="208944" name="Line 4875">
          <a:extLst>
            <a:ext uri="{FF2B5EF4-FFF2-40B4-BE49-F238E27FC236}">
              <a16:creationId xmlns:a16="http://schemas.microsoft.com/office/drawing/2014/main" id="{00000000-0008-0000-0000-000030300300}"/>
            </a:ext>
          </a:extLst>
        </xdr:cNvPr>
        <xdr:cNvSpPr>
          <a:spLocks noChangeShapeType="1"/>
        </xdr:cNvSpPr>
      </xdr:nvSpPr>
      <xdr:spPr bwMode="auto">
        <a:xfrm flipH="1">
          <a:off x="15097125" y="79819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295275</xdr:colOff>
      <xdr:row>33</xdr:row>
      <xdr:rowOff>0</xdr:rowOff>
    </xdr:from>
    <xdr:to>
      <xdr:col>27</xdr:col>
      <xdr:colOff>295275</xdr:colOff>
      <xdr:row>33</xdr:row>
      <xdr:rowOff>0</xdr:rowOff>
    </xdr:to>
    <xdr:sp macro="" textlink="">
      <xdr:nvSpPr>
        <xdr:cNvPr id="208945" name="Line 4876">
          <a:extLst>
            <a:ext uri="{FF2B5EF4-FFF2-40B4-BE49-F238E27FC236}">
              <a16:creationId xmlns:a16="http://schemas.microsoft.com/office/drawing/2014/main" id="{00000000-0008-0000-0000-000031300300}"/>
            </a:ext>
          </a:extLst>
        </xdr:cNvPr>
        <xdr:cNvSpPr>
          <a:spLocks noChangeShapeType="1"/>
        </xdr:cNvSpPr>
      </xdr:nvSpPr>
      <xdr:spPr bwMode="auto">
        <a:xfrm>
          <a:off x="1703070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962025</xdr:colOff>
      <xdr:row>33</xdr:row>
      <xdr:rowOff>0</xdr:rowOff>
    </xdr:from>
    <xdr:to>
      <xdr:col>15</xdr:col>
      <xdr:colOff>962025</xdr:colOff>
      <xdr:row>33</xdr:row>
      <xdr:rowOff>0</xdr:rowOff>
    </xdr:to>
    <xdr:sp macro="" textlink="">
      <xdr:nvSpPr>
        <xdr:cNvPr id="208946" name="Line 4877">
          <a:extLst>
            <a:ext uri="{FF2B5EF4-FFF2-40B4-BE49-F238E27FC236}">
              <a16:creationId xmlns:a16="http://schemas.microsoft.com/office/drawing/2014/main" id="{00000000-0008-0000-0000-000032300300}"/>
            </a:ext>
          </a:extLst>
        </xdr:cNvPr>
        <xdr:cNvSpPr>
          <a:spLocks noChangeShapeType="1"/>
        </xdr:cNvSpPr>
      </xdr:nvSpPr>
      <xdr:spPr bwMode="auto">
        <a:xfrm>
          <a:off x="11287125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666750</xdr:colOff>
      <xdr:row>33</xdr:row>
      <xdr:rowOff>0</xdr:rowOff>
    </xdr:from>
    <xdr:to>
      <xdr:col>19</xdr:col>
      <xdr:colOff>666750</xdr:colOff>
      <xdr:row>33</xdr:row>
      <xdr:rowOff>0</xdr:rowOff>
    </xdr:to>
    <xdr:sp macro="" textlink="">
      <xdr:nvSpPr>
        <xdr:cNvPr id="208947" name="Line 4878">
          <a:extLst>
            <a:ext uri="{FF2B5EF4-FFF2-40B4-BE49-F238E27FC236}">
              <a16:creationId xmlns:a16="http://schemas.microsoft.com/office/drawing/2014/main" id="{00000000-0008-0000-0000-000033300300}"/>
            </a:ext>
          </a:extLst>
        </xdr:cNvPr>
        <xdr:cNvSpPr>
          <a:spLocks noChangeShapeType="1"/>
        </xdr:cNvSpPr>
      </xdr:nvSpPr>
      <xdr:spPr bwMode="auto">
        <a:xfrm>
          <a:off x="1323975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428625</xdr:colOff>
      <xdr:row>34</xdr:row>
      <xdr:rowOff>0</xdr:rowOff>
    </xdr:from>
    <xdr:to>
      <xdr:col>22</xdr:col>
      <xdr:colOff>438150</xdr:colOff>
      <xdr:row>34</xdr:row>
      <xdr:rowOff>0</xdr:rowOff>
    </xdr:to>
    <xdr:sp macro="" textlink="">
      <xdr:nvSpPr>
        <xdr:cNvPr id="208948" name="Line 4879">
          <a:extLst>
            <a:ext uri="{FF2B5EF4-FFF2-40B4-BE49-F238E27FC236}">
              <a16:creationId xmlns:a16="http://schemas.microsoft.com/office/drawing/2014/main" id="{00000000-0008-0000-0000-000034300300}"/>
            </a:ext>
          </a:extLst>
        </xdr:cNvPr>
        <xdr:cNvSpPr>
          <a:spLocks noChangeShapeType="1"/>
        </xdr:cNvSpPr>
      </xdr:nvSpPr>
      <xdr:spPr bwMode="auto">
        <a:xfrm flipH="1">
          <a:off x="15097125" y="79819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962025</xdr:colOff>
      <xdr:row>33</xdr:row>
      <xdr:rowOff>0</xdr:rowOff>
    </xdr:from>
    <xdr:to>
      <xdr:col>15</xdr:col>
      <xdr:colOff>962025</xdr:colOff>
      <xdr:row>33</xdr:row>
      <xdr:rowOff>0</xdr:rowOff>
    </xdr:to>
    <xdr:sp macro="" textlink="">
      <xdr:nvSpPr>
        <xdr:cNvPr id="208949" name="Line 4891">
          <a:extLst>
            <a:ext uri="{FF2B5EF4-FFF2-40B4-BE49-F238E27FC236}">
              <a16:creationId xmlns:a16="http://schemas.microsoft.com/office/drawing/2014/main" id="{00000000-0008-0000-0000-000035300300}"/>
            </a:ext>
          </a:extLst>
        </xdr:cNvPr>
        <xdr:cNvSpPr>
          <a:spLocks noChangeShapeType="1"/>
        </xdr:cNvSpPr>
      </xdr:nvSpPr>
      <xdr:spPr bwMode="auto">
        <a:xfrm>
          <a:off x="11287125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666750</xdr:colOff>
      <xdr:row>33</xdr:row>
      <xdr:rowOff>0</xdr:rowOff>
    </xdr:from>
    <xdr:to>
      <xdr:col>19</xdr:col>
      <xdr:colOff>666750</xdr:colOff>
      <xdr:row>33</xdr:row>
      <xdr:rowOff>0</xdr:rowOff>
    </xdr:to>
    <xdr:sp macro="" textlink="">
      <xdr:nvSpPr>
        <xdr:cNvPr id="208950" name="Line 4892">
          <a:extLst>
            <a:ext uri="{FF2B5EF4-FFF2-40B4-BE49-F238E27FC236}">
              <a16:creationId xmlns:a16="http://schemas.microsoft.com/office/drawing/2014/main" id="{00000000-0008-0000-0000-000036300300}"/>
            </a:ext>
          </a:extLst>
        </xdr:cNvPr>
        <xdr:cNvSpPr>
          <a:spLocks noChangeShapeType="1"/>
        </xdr:cNvSpPr>
      </xdr:nvSpPr>
      <xdr:spPr bwMode="auto">
        <a:xfrm>
          <a:off x="1323975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428625</xdr:colOff>
      <xdr:row>34</xdr:row>
      <xdr:rowOff>0</xdr:rowOff>
    </xdr:from>
    <xdr:to>
      <xdr:col>22</xdr:col>
      <xdr:colOff>438150</xdr:colOff>
      <xdr:row>34</xdr:row>
      <xdr:rowOff>0</xdr:rowOff>
    </xdr:to>
    <xdr:sp macro="" textlink="">
      <xdr:nvSpPr>
        <xdr:cNvPr id="208951" name="Line 4893">
          <a:extLst>
            <a:ext uri="{FF2B5EF4-FFF2-40B4-BE49-F238E27FC236}">
              <a16:creationId xmlns:a16="http://schemas.microsoft.com/office/drawing/2014/main" id="{00000000-0008-0000-0000-000037300300}"/>
            </a:ext>
          </a:extLst>
        </xdr:cNvPr>
        <xdr:cNvSpPr>
          <a:spLocks noChangeShapeType="1"/>
        </xdr:cNvSpPr>
      </xdr:nvSpPr>
      <xdr:spPr bwMode="auto">
        <a:xfrm flipH="1">
          <a:off x="15097125" y="79819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285750</xdr:colOff>
      <xdr:row>33</xdr:row>
      <xdr:rowOff>0</xdr:rowOff>
    </xdr:from>
    <xdr:to>
      <xdr:col>27</xdr:col>
      <xdr:colOff>285750</xdr:colOff>
      <xdr:row>33</xdr:row>
      <xdr:rowOff>0</xdr:rowOff>
    </xdr:to>
    <xdr:sp macro="" textlink="">
      <xdr:nvSpPr>
        <xdr:cNvPr id="208952" name="Line 4894">
          <a:extLst>
            <a:ext uri="{FF2B5EF4-FFF2-40B4-BE49-F238E27FC236}">
              <a16:creationId xmlns:a16="http://schemas.microsoft.com/office/drawing/2014/main" id="{00000000-0008-0000-0000-000038300300}"/>
            </a:ext>
          </a:extLst>
        </xdr:cNvPr>
        <xdr:cNvSpPr>
          <a:spLocks noChangeShapeType="1"/>
        </xdr:cNvSpPr>
      </xdr:nvSpPr>
      <xdr:spPr bwMode="auto">
        <a:xfrm>
          <a:off x="17021175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962025</xdr:colOff>
      <xdr:row>33</xdr:row>
      <xdr:rowOff>0</xdr:rowOff>
    </xdr:from>
    <xdr:to>
      <xdr:col>15</xdr:col>
      <xdr:colOff>962025</xdr:colOff>
      <xdr:row>33</xdr:row>
      <xdr:rowOff>0</xdr:rowOff>
    </xdr:to>
    <xdr:sp macro="" textlink="">
      <xdr:nvSpPr>
        <xdr:cNvPr id="208953" name="Line 4901">
          <a:extLst>
            <a:ext uri="{FF2B5EF4-FFF2-40B4-BE49-F238E27FC236}">
              <a16:creationId xmlns:a16="http://schemas.microsoft.com/office/drawing/2014/main" id="{00000000-0008-0000-0000-000039300300}"/>
            </a:ext>
          </a:extLst>
        </xdr:cNvPr>
        <xdr:cNvSpPr>
          <a:spLocks noChangeShapeType="1"/>
        </xdr:cNvSpPr>
      </xdr:nvSpPr>
      <xdr:spPr bwMode="auto">
        <a:xfrm>
          <a:off x="11287125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666750</xdr:colOff>
      <xdr:row>33</xdr:row>
      <xdr:rowOff>0</xdr:rowOff>
    </xdr:from>
    <xdr:to>
      <xdr:col>19</xdr:col>
      <xdr:colOff>666750</xdr:colOff>
      <xdr:row>33</xdr:row>
      <xdr:rowOff>0</xdr:rowOff>
    </xdr:to>
    <xdr:sp macro="" textlink="">
      <xdr:nvSpPr>
        <xdr:cNvPr id="208954" name="Line 4902">
          <a:extLst>
            <a:ext uri="{FF2B5EF4-FFF2-40B4-BE49-F238E27FC236}">
              <a16:creationId xmlns:a16="http://schemas.microsoft.com/office/drawing/2014/main" id="{00000000-0008-0000-0000-00003A300300}"/>
            </a:ext>
          </a:extLst>
        </xdr:cNvPr>
        <xdr:cNvSpPr>
          <a:spLocks noChangeShapeType="1"/>
        </xdr:cNvSpPr>
      </xdr:nvSpPr>
      <xdr:spPr bwMode="auto">
        <a:xfrm>
          <a:off x="1323975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428625</xdr:colOff>
      <xdr:row>34</xdr:row>
      <xdr:rowOff>0</xdr:rowOff>
    </xdr:from>
    <xdr:to>
      <xdr:col>22</xdr:col>
      <xdr:colOff>438150</xdr:colOff>
      <xdr:row>34</xdr:row>
      <xdr:rowOff>0</xdr:rowOff>
    </xdr:to>
    <xdr:sp macro="" textlink="">
      <xdr:nvSpPr>
        <xdr:cNvPr id="208955" name="Line 4903">
          <a:extLst>
            <a:ext uri="{FF2B5EF4-FFF2-40B4-BE49-F238E27FC236}">
              <a16:creationId xmlns:a16="http://schemas.microsoft.com/office/drawing/2014/main" id="{00000000-0008-0000-0000-00003B300300}"/>
            </a:ext>
          </a:extLst>
        </xdr:cNvPr>
        <xdr:cNvSpPr>
          <a:spLocks noChangeShapeType="1"/>
        </xdr:cNvSpPr>
      </xdr:nvSpPr>
      <xdr:spPr bwMode="auto">
        <a:xfrm flipH="1">
          <a:off x="15097125" y="79819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295275</xdr:colOff>
      <xdr:row>33</xdr:row>
      <xdr:rowOff>0</xdr:rowOff>
    </xdr:from>
    <xdr:to>
      <xdr:col>27</xdr:col>
      <xdr:colOff>295275</xdr:colOff>
      <xdr:row>33</xdr:row>
      <xdr:rowOff>0</xdr:rowOff>
    </xdr:to>
    <xdr:sp macro="" textlink="">
      <xdr:nvSpPr>
        <xdr:cNvPr id="208956" name="Line 4904">
          <a:extLst>
            <a:ext uri="{FF2B5EF4-FFF2-40B4-BE49-F238E27FC236}">
              <a16:creationId xmlns:a16="http://schemas.microsoft.com/office/drawing/2014/main" id="{00000000-0008-0000-0000-00003C300300}"/>
            </a:ext>
          </a:extLst>
        </xdr:cNvPr>
        <xdr:cNvSpPr>
          <a:spLocks noChangeShapeType="1"/>
        </xdr:cNvSpPr>
      </xdr:nvSpPr>
      <xdr:spPr bwMode="auto">
        <a:xfrm>
          <a:off x="17030700" y="766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0" tIns="0" rIns="36576" bIns="22860" anchor="b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B Ludwigsburg Trade Gothic Lt"/>
            </a:rPr>
            <a:t>Absender:</a:t>
          </a:r>
          <a:endParaRPr lang="de-DE" sz="1000" b="0" i="0" u="none" strike="noStrike" baseline="0">
            <a:solidFill>
              <a:srgbClr val="000000"/>
            </a:solidFill>
            <a:latin typeface="B Ludwigsburg Trade Gothic Lt"/>
          </a:endParaRP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B Ludwigsburg Trade Gothic Lt"/>
            </a:rPr>
            <a:t>(Bitte korrigieren, falls umseitige Adresse nicht richtig ist.)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207959" name="Line 2">
          <a:extLst>
            <a:ext uri="{FF2B5EF4-FFF2-40B4-BE49-F238E27FC236}">
              <a16:creationId xmlns:a16="http://schemas.microsoft.com/office/drawing/2014/main" id="{00000000-0008-0000-0100-0000572C0300}"/>
            </a:ext>
          </a:extLst>
        </xdr:cNvPr>
        <xdr:cNvSpPr>
          <a:spLocks noChangeShapeType="1"/>
        </xdr:cNvSpPr>
      </xdr:nvSpPr>
      <xdr:spPr bwMode="auto">
        <a:xfrm flipH="1">
          <a:off x="7839075" y="5629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 txBox="1">
          <a:spLocks noChangeArrowheads="1"/>
        </xdr:cNvSpPr>
      </xdr:nvSpPr>
      <xdr:spPr bwMode="auto">
        <a:xfrm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B i t t e   h i e r   f a l t e n</a:t>
          </a:r>
        </a:p>
      </xdr:txBody>
    </xdr:sp>
    <xdr:clientData/>
  </xdr:twoCellAnchor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SpPr txBox="1">
          <a:spLocks noChangeArrowheads="1"/>
        </xdr:cNvSpPr>
      </xdr:nvSpPr>
      <xdr:spPr bwMode="auto">
        <a:xfrm flipH="1"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Ihre Rückantwort an uns ist bereits für den Versand in einer DIN-lang Festerbriefhülle vorbereitet.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207962" name="Line 5">
          <a:extLst>
            <a:ext uri="{FF2B5EF4-FFF2-40B4-BE49-F238E27FC236}">
              <a16:creationId xmlns:a16="http://schemas.microsoft.com/office/drawing/2014/main" id="{00000000-0008-0000-0100-00005A2C0300}"/>
            </a:ext>
          </a:extLst>
        </xdr:cNvPr>
        <xdr:cNvSpPr>
          <a:spLocks noChangeShapeType="1"/>
        </xdr:cNvSpPr>
      </xdr:nvSpPr>
      <xdr:spPr bwMode="auto">
        <a:xfrm flipH="1" flipV="1">
          <a:off x="7839075" y="562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100-000006140000}"/>
            </a:ext>
          </a:extLst>
        </xdr:cNvPr>
        <xdr:cNvSpPr txBox="1">
          <a:spLocks noChangeArrowheads="1"/>
        </xdr:cNvSpPr>
      </xdr:nvSpPr>
      <xdr:spPr bwMode="auto">
        <a:xfrm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0" tIns="0" rIns="36576" bIns="22860" anchor="b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B Ludwigsburg Trade Gothic Lt"/>
            </a:rPr>
            <a:t>Absender:</a:t>
          </a:r>
          <a:endParaRPr lang="de-DE" sz="1000" b="0" i="0" u="none" strike="noStrike" baseline="0">
            <a:solidFill>
              <a:srgbClr val="000000"/>
            </a:solidFill>
            <a:latin typeface="B Ludwigsburg Trade Gothic Lt"/>
          </a:endParaRPr>
        </a:p>
        <a:p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B Ludwigsburg Trade Gothic Lt"/>
            </a:rPr>
            <a:t>(Bitte korrigieren, falls umseitige Adresse nicht richtig ist.)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207964" name="Line 7">
          <a:extLst>
            <a:ext uri="{FF2B5EF4-FFF2-40B4-BE49-F238E27FC236}">
              <a16:creationId xmlns:a16="http://schemas.microsoft.com/office/drawing/2014/main" id="{00000000-0008-0000-0100-00005C2C0300}"/>
            </a:ext>
          </a:extLst>
        </xdr:cNvPr>
        <xdr:cNvSpPr>
          <a:spLocks noChangeShapeType="1"/>
        </xdr:cNvSpPr>
      </xdr:nvSpPr>
      <xdr:spPr bwMode="auto">
        <a:xfrm flipH="1">
          <a:off x="7839075" y="5629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00000000-0008-0000-0100-000008140000}"/>
            </a:ext>
          </a:extLst>
        </xdr:cNvPr>
        <xdr:cNvSpPr txBox="1">
          <a:spLocks noChangeArrowheads="1"/>
        </xdr:cNvSpPr>
      </xdr:nvSpPr>
      <xdr:spPr bwMode="auto">
        <a:xfrm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B i t t e   h i e r   f a l t e n</a:t>
          </a:r>
        </a:p>
      </xdr:txBody>
    </xdr:sp>
    <xdr:clientData/>
  </xdr:twoCellAnchor>
  <xdr:twoCellAnchor>
    <xdr:from>
      <xdr:col>9</xdr:col>
      <xdr:colOff>2116</xdr:colOff>
      <xdr:row>33</xdr:row>
      <xdr:rowOff>0</xdr:rowOff>
    </xdr:from>
    <xdr:to>
      <xdr:col>9</xdr:col>
      <xdr:colOff>2116</xdr:colOff>
      <xdr:row>33</xdr:row>
      <xdr:rowOff>0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00000000-0008-0000-0100-000009140000}"/>
            </a:ext>
          </a:extLst>
        </xdr:cNvPr>
        <xdr:cNvSpPr txBox="1">
          <a:spLocks noChangeArrowheads="1"/>
        </xdr:cNvSpPr>
      </xdr:nvSpPr>
      <xdr:spPr bwMode="auto">
        <a:xfrm flipH="1">
          <a:off x="7467600" y="5600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Ihre Rückantwort an uns ist bereits für den Versand in einer DIN-lang Festerbriefhülle vorbereitet.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207967" name="Line 10">
          <a:extLst>
            <a:ext uri="{FF2B5EF4-FFF2-40B4-BE49-F238E27FC236}">
              <a16:creationId xmlns:a16="http://schemas.microsoft.com/office/drawing/2014/main" id="{00000000-0008-0000-0100-00005F2C0300}"/>
            </a:ext>
          </a:extLst>
        </xdr:cNvPr>
        <xdr:cNvSpPr>
          <a:spLocks noChangeShapeType="1"/>
        </xdr:cNvSpPr>
      </xdr:nvSpPr>
      <xdr:spPr bwMode="auto">
        <a:xfrm flipH="1" flipV="1">
          <a:off x="7839075" y="562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24</xdr:row>
      <xdr:rowOff>9525</xdr:rowOff>
    </xdr:from>
    <xdr:to>
      <xdr:col>14</xdr:col>
      <xdr:colOff>581025</xdr:colOff>
      <xdr:row>42</xdr:row>
      <xdr:rowOff>57150</xdr:rowOff>
    </xdr:to>
    <xdr:sp macro="" textlink="">
      <xdr:nvSpPr>
        <xdr:cNvPr id="94672" name="Rectangle 13">
          <a:extLst>
            <a:ext uri="{FF2B5EF4-FFF2-40B4-BE49-F238E27FC236}">
              <a16:creationId xmlns:a16="http://schemas.microsoft.com/office/drawing/2014/main" id="{00000000-0008-0000-0100-0000D0710100}"/>
            </a:ext>
          </a:extLst>
        </xdr:cNvPr>
        <xdr:cNvSpPr>
          <a:spLocks noChangeArrowheads="1"/>
        </xdr:cNvSpPr>
      </xdr:nvSpPr>
      <xdr:spPr bwMode="auto">
        <a:xfrm>
          <a:off x="8172450" y="4248150"/>
          <a:ext cx="1962150" cy="2809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72000" tIns="46800" rIns="54000" bIns="8280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Stadtverwaltung Ludwigsburg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Fachbereich Finanzen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Abteilung Kasse und Steuern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Wilhelmstrasse 11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B Ludwigsburg Trade Gothic Lt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71638  L u d w i g s b u r g</a:t>
          </a: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1399117</xdr:colOff>
      <xdr:row>2</xdr:row>
      <xdr:rowOff>38100</xdr:rowOff>
    </xdr:from>
    <xdr:to>
      <xdr:col>9</xdr:col>
      <xdr:colOff>274231</xdr:colOff>
      <xdr:row>20</xdr:row>
      <xdr:rowOff>9525</xdr:rowOff>
    </xdr:to>
    <xdr:sp macro="" textlink="">
      <xdr:nvSpPr>
        <xdr:cNvPr id="5134" name="Text Box 14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SpPr txBox="1">
          <a:spLocks noChangeArrowheads="1"/>
        </xdr:cNvSpPr>
      </xdr:nvSpPr>
      <xdr:spPr bwMode="auto">
        <a:xfrm>
          <a:off x="7258050" y="733425"/>
          <a:ext cx="485775" cy="2924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0" tIns="0" rIns="27432" bIns="22860" anchor="b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Absender: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(Bitte korrigieren, falls abweichend von Seite 1)</a:t>
          </a:r>
        </a:p>
      </xdr:txBody>
    </xdr:sp>
    <xdr:clientData/>
  </xdr:twoCellAnchor>
  <xdr:twoCellAnchor>
    <xdr:from>
      <xdr:col>8</xdr:col>
      <xdr:colOff>333375</xdr:colOff>
      <xdr:row>4</xdr:row>
      <xdr:rowOff>19050</xdr:rowOff>
    </xdr:from>
    <xdr:to>
      <xdr:col>8</xdr:col>
      <xdr:colOff>333375</xdr:colOff>
      <xdr:row>44</xdr:row>
      <xdr:rowOff>66675</xdr:rowOff>
    </xdr:to>
    <xdr:sp macro="" textlink="">
      <xdr:nvSpPr>
        <xdr:cNvPr id="207970" name="Line 15">
          <a:extLst>
            <a:ext uri="{FF2B5EF4-FFF2-40B4-BE49-F238E27FC236}">
              <a16:creationId xmlns:a16="http://schemas.microsoft.com/office/drawing/2014/main" id="{00000000-0008-0000-0100-0000622C0300}"/>
            </a:ext>
          </a:extLst>
        </xdr:cNvPr>
        <xdr:cNvSpPr>
          <a:spLocks noChangeShapeType="1"/>
        </xdr:cNvSpPr>
      </xdr:nvSpPr>
      <xdr:spPr bwMode="auto">
        <a:xfrm flipH="1">
          <a:off x="6562725" y="96202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246592</xdr:colOff>
      <xdr:row>29</xdr:row>
      <xdr:rowOff>142875</xdr:rowOff>
    </xdr:from>
    <xdr:to>
      <xdr:col>8</xdr:col>
      <xdr:colOff>465667</xdr:colOff>
      <xdr:row>40</xdr:row>
      <xdr:rowOff>66675</xdr:rowOff>
    </xdr:to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00000000-0008-0000-0100-000010140000}"/>
            </a:ext>
          </a:extLst>
        </xdr:cNvPr>
        <xdr:cNvSpPr txBox="1">
          <a:spLocks noChangeArrowheads="1"/>
        </xdr:cNvSpPr>
      </xdr:nvSpPr>
      <xdr:spPr bwMode="auto">
        <a:xfrm>
          <a:off x="6105525" y="5095875"/>
          <a:ext cx="219075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B i t t e   h i e r   f a l t e n</a:t>
          </a:r>
        </a:p>
      </xdr:txBody>
    </xdr:sp>
    <xdr:clientData/>
  </xdr:twoCellAnchor>
  <xdr:twoCellAnchor>
    <xdr:from>
      <xdr:col>8</xdr:col>
      <xdr:colOff>504825</xdr:colOff>
      <xdr:row>8</xdr:row>
      <xdr:rowOff>66675</xdr:rowOff>
    </xdr:from>
    <xdr:to>
      <xdr:col>8</xdr:col>
      <xdr:colOff>704850</xdr:colOff>
      <xdr:row>44</xdr:row>
      <xdr:rowOff>66675</xdr:rowOff>
    </xdr:to>
    <xdr:sp macro="" textlink="">
      <xdr:nvSpPr>
        <xdr:cNvPr id="94676" name="Text Box 17">
          <a:extLst>
            <a:ext uri="{FF2B5EF4-FFF2-40B4-BE49-F238E27FC236}">
              <a16:creationId xmlns:a16="http://schemas.microsoft.com/office/drawing/2014/main" id="{00000000-0008-0000-0100-0000D4710100}"/>
            </a:ext>
          </a:extLst>
        </xdr:cNvPr>
        <xdr:cNvSpPr txBox="1">
          <a:spLocks noChangeArrowheads="1"/>
        </xdr:cNvSpPr>
      </xdr:nvSpPr>
      <xdr:spPr bwMode="auto">
        <a:xfrm flipH="1">
          <a:off x="6734175" y="1733550"/>
          <a:ext cx="200025" cy="5762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B Ludwigsburg Trade Gothic Lt"/>
            </a:rPr>
            <a:t>Ihre Rückantwort an uns ist bereits für den Versand in einer DIN-lang Fensterbriefhülle vorbereitet.</a:t>
          </a:r>
        </a:p>
      </xdr:txBody>
    </xdr:sp>
    <xdr:clientData/>
  </xdr:twoCellAnchor>
  <xdr:twoCellAnchor>
    <xdr:from>
      <xdr:col>14</xdr:col>
      <xdr:colOff>400050</xdr:colOff>
      <xdr:row>0</xdr:row>
      <xdr:rowOff>219075</xdr:rowOff>
    </xdr:from>
    <xdr:to>
      <xdr:col>14</xdr:col>
      <xdr:colOff>400050</xdr:colOff>
      <xdr:row>20</xdr:row>
      <xdr:rowOff>9525</xdr:rowOff>
    </xdr:to>
    <xdr:sp macro="" textlink="">
      <xdr:nvSpPr>
        <xdr:cNvPr id="207973" name="Line 18">
          <a:extLst>
            <a:ext uri="{FF2B5EF4-FFF2-40B4-BE49-F238E27FC236}">
              <a16:creationId xmlns:a16="http://schemas.microsoft.com/office/drawing/2014/main" id="{00000000-0008-0000-0100-0000652C0300}"/>
            </a:ext>
          </a:extLst>
        </xdr:cNvPr>
        <xdr:cNvSpPr>
          <a:spLocks noChangeShapeType="1"/>
        </xdr:cNvSpPr>
      </xdr:nvSpPr>
      <xdr:spPr bwMode="auto">
        <a:xfrm flipH="1" flipV="1">
          <a:off x="9953625" y="219075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36"/>
  <sheetViews>
    <sheetView showGridLines="0" showOutlineSymbols="0" topLeftCell="H1" zoomScaleNormal="100" workbookViewId="0">
      <selection activeCell="W4" sqref="W4:AB4"/>
    </sheetView>
  </sheetViews>
  <sheetFormatPr baseColWidth="10" defaultColWidth="0" defaultRowHeight="15" zeroHeight="1" x14ac:dyDescent="0.2"/>
  <cols>
    <col min="1" max="1" width="5.42578125" style="17" customWidth="1"/>
    <col min="2" max="2" width="4.5703125" style="17" customWidth="1"/>
    <col min="3" max="3" width="27.7109375" style="17" customWidth="1"/>
    <col min="4" max="4" width="5.5703125" style="19" customWidth="1"/>
    <col min="5" max="5" width="18.7109375" style="17" customWidth="1"/>
    <col min="6" max="6" width="10.85546875" style="17" customWidth="1"/>
    <col min="7" max="8" width="15.85546875" style="17" customWidth="1"/>
    <col min="9" max="9" width="13.28515625" style="17" customWidth="1"/>
    <col min="10" max="10" width="3.140625" style="17" customWidth="1"/>
    <col min="11" max="11" width="6.140625" style="17" customWidth="1"/>
    <col min="12" max="12" width="7.140625" style="17" customWidth="1"/>
    <col min="13" max="13" width="12" style="17" customWidth="1"/>
    <col min="14" max="14" width="3.140625" style="17" customWidth="1"/>
    <col min="15" max="15" width="5.42578125" style="17" customWidth="1"/>
    <col min="16" max="16" width="27.7109375" style="17" customWidth="1"/>
    <col min="17" max="17" width="1.85546875" style="17" customWidth="1"/>
    <col min="18" max="18" width="2.28515625" style="17" customWidth="1"/>
    <col min="19" max="19" width="1.85546875" style="17" customWidth="1"/>
    <col min="20" max="20" width="18.7109375" style="17" customWidth="1"/>
    <col min="21" max="21" width="10.85546875" style="17" customWidth="1"/>
    <col min="22" max="22" width="1.85546875" style="17" customWidth="1"/>
    <col min="23" max="23" width="12.7109375" style="17" customWidth="1"/>
    <col min="24" max="25" width="1.85546875" style="17" customWidth="1"/>
    <col min="26" max="26" width="12.7109375" style="17" customWidth="1"/>
    <col min="27" max="27" width="1.85546875" style="17" customWidth="1"/>
    <col min="28" max="28" width="16" style="17" customWidth="1"/>
    <col min="29" max="29" width="19.7109375" style="17" customWidth="1"/>
    <col min="30" max="30" width="5.42578125" style="17" customWidth="1"/>
    <col min="31" max="31" width="14.7109375" style="61" hidden="1" customWidth="1"/>
    <col min="32" max="32" width="11.42578125" style="61" hidden="1" customWidth="1"/>
    <col min="33" max="33" width="6.140625" style="61" hidden="1" customWidth="1"/>
    <col min="34" max="34" width="21.140625" style="61" hidden="1" customWidth="1"/>
    <col min="35" max="35" width="11.42578125" style="61" hidden="1" customWidth="1"/>
    <col min="36" max="36" width="17.28515625" style="61" hidden="1" customWidth="1"/>
    <col min="37" max="37" width="17.140625" style="61" hidden="1" customWidth="1"/>
    <col min="38" max="38" width="11.42578125" style="61" hidden="1" customWidth="1"/>
    <col min="39" max="39" width="17.42578125" style="61" hidden="1" customWidth="1"/>
    <col min="40" max="40" width="13.5703125" style="61" hidden="1" customWidth="1"/>
    <col min="41" max="41" width="11.42578125" style="61" hidden="1" customWidth="1"/>
    <col min="42" max="42" width="14.5703125" style="61" hidden="1" customWidth="1"/>
    <col min="43" max="43" width="14.85546875" style="61" hidden="1" customWidth="1"/>
    <col min="44" max="44" width="15.85546875" style="61" hidden="1" customWidth="1"/>
    <col min="45" max="50" width="17.42578125" style="61" hidden="1" customWidth="1"/>
    <col min="51" max="16384" width="11.42578125" style="61" hidden="1"/>
  </cols>
  <sheetData>
    <row r="1" spans="1:32" ht="13.5" customHeight="1" x14ac:dyDescent="0.2">
      <c r="A1" s="106" t="s">
        <v>121</v>
      </c>
      <c r="B1" s="161" t="s">
        <v>0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22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122"/>
      <c r="AE1" s="59"/>
      <c r="AF1" s="60"/>
    </row>
    <row r="2" spans="1:32" ht="34.5" customHeight="1" x14ac:dyDescent="0.2">
      <c r="A2" s="106"/>
      <c r="B2" s="113"/>
      <c r="C2" s="113"/>
      <c r="D2" s="113"/>
      <c r="E2" s="113"/>
      <c r="F2" s="113"/>
      <c r="G2" s="113"/>
      <c r="H2" s="113"/>
      <c r="I2" s="111"/>
      <c r="J2" s="111"/>
      <c r="K2" s="111"/>
      <c r="L2" s="111"/>
      <c r="M2" s="111"/>
      <c r="N2" s="111"/>
      <c r="O2" s="90"/>
      <c r="P2" s="91" t="s">
        <v>112</v>
      </c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0"/>
      <c r="AE2" s="59"/>
      <c r="AF2" s="60"/>
    </row>
    <row r="3" spans="1:32" ht="13.5" customHeight="1" x14ac:dyDescent="0.2">
      <c r="A3" s="106"/>
      <c r="B3" s="113"/>
      <c r="C3" s="113"/>
      <c r="D3" s="113"/>
      <c r="E3" s="22"/>
      <c r="F3" s="21"/>
      <c r="G3" s="21"/>
      <c r="H3" s="22"/>
      <c r="I3" s="107" t="s">
        <v>1</v>
      </c>
      <c r="J3" s="107"/>
      <c r="K3" s="107"/>
      <c r="L3" s="107"/>
      <c r="M3" s="107"/>
      <c r="N3" s="107"/>
      <c r="O3" s="90"/>
      <c r="P3" s="92" t="s">
        <v>88</v>
      </c>
      <c r="Q3" s="92"/>
      <c r="R3" s="92"/>
      <c r="S3" s="92"/>
      <c r="T3" s="92"/>
      <c r="U3" s="92"/>
      <c r="V3" s="92"/>
      <c r="W3" s="118" t="s">
        <v>3</v>
      </c>
      <c r="X3" s="118"/>
      <c r="Y3" s="118"/>
      <c r="Z3" s="118"/>
      <c r="AA3" s="118"/>
      <c r="AB3" s="118"/>
      <c r="AC3" s="118"/>
      <c r="AD3" s="90"/>
      <c r="AE3" s="59"/>
      <c r="AF3" s="60"/>
    </row>
    <row r="4" spans="1:32" ht="19.5" customHeight="1" x14ac:dyDescent="0.2">
      <c r="A4" s="106"/>
      <c r="B4" s="113"/>
      <c r="C4" s="113"/>
      <c r="D4" s="113"/>
      <c r="E4" s="113"/>
      <c r="F4" s="113"/>
      <c r="G4" s="113"/>
      <c r="H4" s="113"/>
      <c r="I4" s="107" t="s">
        <v>2</v>
      </c>
      <c r="J4" s="107"/>
      <c r="K4" s="107"/>
      <c r="L4" s="107"/>
      <c r="M4" s="107"/>
      <c r="N4" s="107"/>
      <c r="O4" s="90"/>
      <c r="P4" s="92"/>
      <c r="Q4" s="92"/>
      <c r="R4" s="92"/>
      <c r="S4" s="92"/>
      <c r="T4" s="92"/>
      <c r="U4" s="92"/>
      <c r="V4" s="92"/>
      <c r="W4" s="212"/>
      <c r="X4" s="213"/>
      <c r="Y4" s="213"/>
      <c r="Z4" s="213"/>
      <c r="AA4" s="213"/>
      <c r="AB4" s="214"/>
      <c r="AC4" s="96" t="s">
        <v>33</v>
      </c>
      <c r="AD4" s="90"/>
      <c r="AE4" s="59"/>
      <c r="AF4" s="60"/>
    </row>
    <row r="5" spans="1:32" ht="13.5" customHeight="1" x14ac:dyDescent="0.2">
      <c r="A5" s="106"/>
      <c r="B5" s="113"/>
      <c r="C5" s="113"/>
      <c r="D5" s="113"/>
      <c r="E5" s="113"/>
      <c r="F5" s="113"/>
      <c r="G5" s="113"/>
      <c r="H5" s="113"/>
      <c r="I5" s="107"/>
      <c r="J5" s="107"/>
      <c r="K5" s="107"/>
      <c r="L5" s="107"/>
      <c r="M5" s="107"/>
      <c r="N5" s="107"/>
      <c r="O5" s="90"/>
      <c r="P5" s="90"/>
      <c r="Q5" s="90"/>
      <c r="R5" s="90"/>
      <c r="S5" s="90"/>
      <c r="T5" s="90"/>
      <c r="U5" s="90"/>
      <c r="V5" s="90"/>
      <c r="W5" s="97" t="s">
        <v>115</v>
      </c>
      <c r="X5" s="97"/>
      <c r="Y5" s="97"/>
      <c r="Z5" s="97"/>
      <c r="AA5" s="97"/>
      <c r="AB5" s="97"/>
      <c r="AC5" s="96"/>
      <c r="AD5" s="90"/>
      <c r="AE5" s="59"/>
      <c r="AF5" s="60"/>
    </row>
    <row r="6" spans="1:32" ht="24.6" customHeight="1" x14ac:dyDescent="0.2">
      <c r="A6" s="106"/>
      <c r="B6" s="162" t="s">
        <v>34</v>
      </c>
      <c r="C6" s="162"/>
      <c r="D6" s="162"/>
      <c r="E6" s="113"/>
      <c r="F6" s="113"/>
      <c r="G6" s="113"/>
      <c r="H6" s="113"/>
      <c r="I6" s="21"/>
      <c r="J6" s="23" t="s">
        <v>3</v>
      </c>
      <c r="K6" s="163" t="str">
        <f>IF(W4="","",W4)</f>
        <v/>
      </c>
      <c r="L6" s="164"/>
      <c r="M6" s="164"/>
      <c r="N6" s="165"/>
      <c r="O6" s="90"/>
      <c r="P6" s="90"/>
      <c r="Q6" s="90"/>
      <c r="R6" s="90"/>
      <c r="S6" s="90"/>
      <c r="T6" s="90"/>
      <c r="U6" s="90"/>
      <c r="V6" s="90"/>
      <c r="W6" s="125"/>
      <c r="X6" s="126"/>
      <c r="Y6" s="126"/>
      <c r="Z6" s="126"/>
      <c r="AA6" s="126"/>
      <c r="AB6" s="127"/>
      <c r="AC6" s="58"/>
      <c r="AD6" s="90"/>
      <c r="AE6" s="59"/>
      <c r="AF6" s="60"/>
    </row>
    <row r="7" spans="1:32" ht="14.25" customHeight="1" x14ac:dyDescent="0.2">
      <c r="A7" s="106"/>
      <c r="B7" s="107" t="s">
        <v>4</v>
      </c>
      <c r="C7" s="107"/>
      <c r="D7" s="107"/>
      <c r="E7" s="113"/>
      <c r="F7" s="113"/>
      <c r="G7" s="22"/>
      <c r="H7" s="22"/>
      <c r="I7" s="22"/>
      <c r="J7" s="22"/>
      <c r="K7" s="22"/>
      <c r="L7" s="22"/>
      <c r="M7" s="22"/>
      <c r="N7" s="22"/>
      <c r="O7" s="90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90"/>
      <c r="AE7" s="59"/>
      <c r="AF7" s="60"/>
    </row>
    <row r="8" spans="1:32" ht="30.75" customHeight="1" x14ac:dyDescent="0.2">
      <c r="A8" s="106"/>
      <c r="B8" s="107"/>
      <c r="C8" s="107"/>
      <c r="D8" s="107"/>
      <c r="E8" s="114" t="s">
        <v>52</v>
      </c>
      <c r="F8" s="111"/>
      <c r="G8" s="115" t="str">
        <f>IF(W6="","",W6)</f>
        <v/>
      </c>
      <c r="H8" s="116"/>
      <c r="I8" s="154" t="s">
        <v>33</v>
      </c>
      <c r="J8" s="154"/>
      <c r="K8" s="115" t="str">
        <f>IF(AC6="","",AC6)</f>
        <v/>
      </c>
      <c r="L8" s="116"/>
      <c r="M8" s="112"/>
      <c r="N8" s="112"/>
      <c r="O8" s="90"/>
      <c r="P8" s="95" t="s">
        <v>108</v>
      </c>
      <c r="Q8" s="95"/>
      <c r="R8" s="95"/>
      <c r="S8" s="95"/>
      <c r="T8" s="95"/>
      <c r="U8" s="51"/>
      <c r="V8" s="51"/>
      <c r="W8" s="51"/>
      <c r="X8" s="51"/>
      <c r="Y8" s="51"/>
      <c r="Z8" s="51"/>
      <c r="AA8" s="51"/>
      <c r="AB8" s="51"/>
      <c r="AC8" s="51"/>
      <c r="AD8" s="90"/>
      <c r="AE8" s="59"/>
      <c r="AF8" s="60"/>
    </row>
    <row r="9" spans="1:32" ht="26.25" customHeight="1" x14ac:dyDescent="0.2">
      <c r="A9" s="106"/>
      <c r="B9" s="111" t="s">
        <v>35</v>
      </c>
      <c r="C9" s="111"/>
      <c r="D9" s="111"/>
      <c r="E9" s="117" t="str">
        <f>IF(P9="","",P9)</f>
        <v/>
      </c>
      <c r="F9" s="117"/>
      <c r="G9" s="117"/>
      <c r="H9" s="117" t="str">
        <f>IF(W9="","",W9)</f>
        <v/>
      </c>
      <c r="I9" s="117"/>
      <c r="J9" s="117"/>
      <c r="K9" s="117"/>
      <c r="L9" s="117"/>
      <c r="M9" s="117"/>
      <c r="N9" s="117"/>
      <c r="O9" s="90"/>
      <c r="P9" s="98"/>
      <c r="Q9" s="99"/>
      <c r="R9" s="99"/>
      <c r="S9" s="99"/>
      <c r="T9" s="99"/>
      <c r="U9" s="99"/>
      <c r="V9" s="100"/>
      <c r="W9" s="102"/>
      <c r="X9" s="103"/>
      <c r="Y9" s="103"/>
      <c r="Z9" s="103"/>
      <c r="AA9" s="103"/>
      <c r="AB9" s="103"/>
      <c r="AC9" s="104"/>
      <c r="AD9" s="90"/>
      <c r="AE9" s="59"/>
      <c r="AF9" s="60"/>
    </row>
    <row r="10" spans="1:32" ht="12" customHeight="1" x14ac:dyDescent="0.15">
      <c r="A10" s="106"/>
      <c r="B10" s="113"/>
      <c r="C10" s="113"/>
      <c r="D10" s="113"/>
      <c r="E10" s="108" t="s">
        <v>5</v>
      </c>
      <c r="F10" s="108"/>
      <c r="G10" s="108"/>
      <c r="H10" s="108" t="s">
        <v>6</v>
      </c>
      <c r="I10" s="108"/>
      <c r="J10" s="108"/>
      <c r="K10" s="108"/>
      <c r="L10" s="108"/>
      <c r="M10" s="108"/>
      <c r="N10" s="108"/>
      <c r="O10" s="90"/>
      <c r="P10" s="101" t="s">
        <v>106</v>
      </c>
      <c r="Q10" s="101"/>
      <c r="R10" s="101"/>
      <c r="S10" s="101"/>
      <c r="T10" s="101"/>
      <c r="U10" s="101"/>
      <c r="V10" s="101"/>
      <c r="W10" s="105" t="s">
        <v>107</v>
      </c>
      <c r="X10" s="105"/>
      <c r="Y10" s="105"/>
      <c r="Z10" s="105"/>
      <c r="AA10" s="105"/>
      <c r="AB10" s="105"/>
      <c r="AC10" s="105"/>
      <c r="AD10" s="90"/>
      <c r="AE10" s="59"/>
      <c r="AF10" s="60"/>
    </row>
    <row r="11" spans="1:32" ht="24" customHeight="1" x14ac:dyDescent="0.2">
      <c r="A11" s="106"/>
      <c r="B11" s="113"/>
      <c r="C11" s="113"/>
      <c r="D11" s="113"/>
      <c r="E11" s="117" t="str">
        <f>IF(P11="","",P11)</f>
        <v/>
      </c>
      <c r="F11" s="117"/>
      <c r="G11" s="117"/>
      <c r="H11" s="117" t="str">
        <f>IF(W11="","",W11)</f>
        <v/>
      </c>
      <c r="I11" s="117"/>
      <c r="J11" s="117"/>
      <c r="K11" s="117"/>
      <c r="L11" s="117"/>
      <c r="M11" s="117"/>
      <c r="N11" s="117"/>
      <c r="O11" s="90"/>
      <c r="P11" s="98"/>
      <c r="Q11" s="99"/>
      <c r="R11" s="99"/>
      <c r="S11" s="99"/>
      <c r="T11" s="99"/>
      <c r="U11" s="99"/>
      <c r="V11" s="100"/>
      <c r="W11" s="98"/>
      <c r="X11" s="99"/>
      <c r="Y11" s="99"/>
      <c r="Z11" s="99"/>
      <c r="AA11" s="99"/>
      <c r="AB11" s="99"/>
      <c r="AC11" s="100"/>
      <c r="AD11" s="90"/>
      <c r="AE11" s="59"/>
      <c r="AF11" s="60"/>
    </row>
    <row r="12" spans="1:32" ht="12" customHeight="1" x14ac:dyDescent="0.15">
      <c r="A12" s="106"/>
      <c r="B12" s="113"/>
      <c r="C12" s="113"/>
      <c r="D12" s="113"/>
      <c r="E12" s="108" t="s">
        <v>7</v>
      </c>
      <c r="F12" s="108"/>
      <c r="G12" s="108"/>
      <c r="H12" s="108" t="s">
        <v>8</v>
      </c>
      <c r="I12" s="108"/>
      <c r="J12" s="108"/>
      <c r="K12" s="108"/>
      <c r="L12" s="108"/>
      <c r="M12" s="108"/>
      <c r="N12" s="108"/>
      <c r="O12" s="90"/>
      <c r="P12" s="101" t="s">
        <v>113</v>
      </c>
      <c r="Q12" s="101"/>
      <c r="R12" s="101"/>
      <c r="S12" s="101"/>
      <c r="T12" s="101"/>
      <c r="U12" s="101"/>
      <c r="V12" s="101"/>
      <c r="W12" s="105" t="s">
        <v>114</v>
      </c>
      <c r="X12" s="105"/>
      <c r="Y12" s="105"/>
      <c r="Z12" s="105"/>
      <c r="AA12" s="105"/>
      <c r="AB12" s="105"/>
      <c r="AC12" s="105"/>
      <c r="AD12" s="90"/>
      <c r="AE12" s="59"/>
      <c r="AF12" s="60"/>
    </row>
    <row r="13" spans="1:32" ht="24" customHeight="1" x14ac:dyDescent="0.2">
      <c r="A13" s="106"/>
      <c r="B13" s="111" t="s">
        <v>36</v>
      </c>
      <c r="C13" s="111"/>
      <c r="D13" s="111"/>
      <c r="E13" s="117" t="str">
        <f>IF(P13="","",P13)</f>
        <v/>
      </c>
      <c r="F13" s="117"/>
      <c r="G13" s="117"/>
      <c r="H13" s="117" t="str">
        <f>IF(W13="","",W13)</f>
        <v/>
      </c>
      <c r="I13" s="117"/>
      <c r="J13" s="117"/>
      <c r="K13" s="117"/>
      <c r="L13" s="117"/>
      <c r="M13" s="117"/>
      <c r="N13" s="117"/>
      <c r="O13" s="90"/>
      <c r="P13" s="98"/>
      <c r="Q13" s="99"/>
      <c r="R13" s="99"/>
      <c r="S13" s="99"/>
      <c r="T13" s="99"/>
      <c r="U13" s="99"/>
      <c r="V13" s="100"/>
      <c r="W13" s="98"/>
      <c r="X13" s="99"/>
      <c r="Y13" s="99"/>
      <c r="Z13" s="99"/>
      <c r="AA13" s="99"/>
      <c r="AB13" s="99"/>
      <c r="AC13" s="100"/>
      <c r="AD13" s="90"/>
      <c r="AE13" s="59"/>
      <c r="AF13" s="60"/>
    </row>
    <row r="14" spans="1:32" ht="12" customHeight="1" x14ac:dyDescent="0.2">
      <c r="A14" s="106"/>
      <c r="B14" s="113"/>
      <c r="C14" s="113"/>
      <c r="D14" s="113"/>
      <c r="E14" s="108" t="s">
        <v>37</v>
      </c>
      <c r="F14" s="108"/>
      <c r="G14" s="108"/>
      <c r="H14" s="108" t="s">
        <v>38</v>
      </c>
      <c r="I14" s="108"/>
      <c r="J14" s="108"/>
      <c r="K14" s="108"/>
      <c r="L14" s="108"/>
      <c r="M14" s="108"/>
      <c r="N14" s="108"/>
      <c r="O14" s="90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90"/>
      <c r="AE14" s="59"/>
      <c r="AF14" s="60"/>
    </row>
    <row r="15" spans="1:32" ht="18.75" customHeight="1" x14ac:dyDescent="0.2">
      <c r="A15" s="106"/>
      <c r="B15" s="110" t="s">
        <v>9</v>
      </c>
      <c r="C15" s="110"/>
      <c r="D15" s="110"/>
      <c r="E15" s="110" t="s">
        <v>60</v>
      </c>
      <c r="F15" s="110"/>
      <c r="G15" s="110"/>
      <c r="H15" s="110"/>
      <c r="I15" s="110"/>
      <c r="J15" s="110"/>
      <c r="K15" s="110"/>
      <c r="L15" s="110"/>
      <c r="M15" s="110"/>
      <c r="N15" s="110"/>
      <c r="O15" s="90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90"/>
      <c r="AE15" s="59"/>
      <c r="AF15" s="60"/>
    </row>
    <row r="16" spans="1:32" ht="14.25" customHeight="1" x14ac:dyDescent="0.25">
      <c r="A16" s="106"/>
      <c r="B16" s="111" t="s">
        <v>61</v>
      </c>
      <c r="C16" s="111"/>
      <c r="D16" s="111"/>
      <c r="E16" s="111" t="s">
        <v>62</v>
      </c>
      <c r="F16" s="111"/>
      <c r="G16" s="24" t="s">
        <v>63</v>
      </c>
      <c r="H16" s="25">
        <v>5.5</v>
      </c>
      <c r="I16" s="21" t="s">
        <v>64</v>
      </c>
      <c r="J16" s="21"/>
      <c r="K16" s="21"/>
      <c r="L16" s="21" t="s">
        <v>65</v>
      </c>
      <c r="M16" s="109">
        <v>20</v>
      </c>
      <c r="N16" s="109"/>
      <c r="O16" s="90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90"/>
      <c r="AE16" s="59"/>
      <c r="AF16" s="60"/>
    </row>
    <row r="17" spans="1:50" ht="12.6" customHeight="1" x14ac:dyDescent="0.2">
      <c r="A17" s="106"/>
      <c r="B17" s="184" t="s">
        <v>10</v>
      </c>
      <c r="C17" s="184"/>
      <c r="D17" s="184"/>
      <c r="E17" s="167" t="s">
        <v>83</v>
      </c>
      <c r="F17" s="167"/>
      <c r="G17" s="167"/>
      <c r="H17" s="167"/>
      <c r="I17" s="167"/>
      <c r="J17" s="167"/>
      <c r="K17" s="167"/>
      <c r="L17" s="167"/>
      <c r="M17" s="167"/>
      <c r="N17" s="167"/>
      <c r="O17" s="90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90"/>
      <c r="AE17" s="59"/>
      <c r="AF17" s="60"/>
    </row>
    <row r="18" spans="1:50" ht="12.6" customHeight="1" x14ac:dyDescent="0.15">
      <c r="A18" s="106"/>
      <c r="B18" s="26" t="s">
        <v>11</v>
      </c>
      <c r="C18" s="26">
        <v>1</v>
      </c>
      <c r="D18" s="27">
        <v>2</v>
      </c>
      <c r="E18" s="26">
        <v>3</v>
      </c>
      <c r="F18" s="27">
        <v>4</v>
      </c>
      <c r="G18" s="26">
        <v>5</v>
      </c>
      <c r="H18" s="27">
        <v>6</v>
      </c>
      <c r="I18" s="186">
        <v>7</v>
      </c>
      <c r="J18" s="186"/>
      <c r="K18" s="27">
        <v>8</v>
      </c>
      <c r="L18" s="185">
        <v>9</v>
      </c>
      <c r="M18" s="185"/>
      <c r="N18" s="185"/>
      <c r="O18" s="90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90"/>
      <c r="AE18" s="59"/>
      <c r="AF18" s="60"/>
    </row>
    <row r="19" spans="1:50" ht="12" customHeight="1" x14ac:dyDescent="0.2">
      <c r="A19" s="106"/>
      <c r="B19" s="177"/>
      <c r="C19" s="172" t="s">
        <v>12</v>
      </c>
      <c r="D19" s="28" t="s">
        <v>12</v>
      </c>
      <c r="E19" s="180" t="s">
        <v>13</v>
      </c>
      <c r="F19" s="28" t="s">
        <v>14</v>
      </c>
      <c r="G19" s="138" t="s">
        <v>15</v>
      </c>
      <c r="H19" s="28" t="s">
        <v>56</v>
      </c>
      <c r="I19" s="171" t="s">
        <v>66</v>
      </c>
      <c r="J19" s="172"/>
      <c r="K19" s="28" t="s">
        <v>16</v>
      </c>
      <c r="L19" s="128" t="s">
        <v>17</v>
      </c>
      <c r="M19" s="129"/>
      <c r="N19" s="130"/>
      <c r="O19" s="90"/>
      <c r="P19" s="134" t="s">
        <v>12</v>
      </c>
      <c r="Q19" s="128" t="s">
        <v>12</v>
      </c>
      <c r="R19" s="129"/>
      <c r="S19" s="130"/>
      <c r="T19" s="134" t="s">
        <v>13</v>
      </c>
      <c r="U19" s="28" t="s">
        <v>14</v>
      </c>
      <c r="V19" s="137" t="s">
        <v>15</v>
      </c>
      <c r="W19" s="138"/>
      <c r="X19" s="139"/>
      <c r="Y19" s="128" t="s">
        <v>56</v>
      </c>
      <c r="Z19" s="129"/>
      <c r="AA19" s="130"/>
      <c r="AB19" s="28" t="s">
        <v>66</v>
      </c>
      <c r="AC19" s="52" t="s">
        <v>66</v>
      </c>
      <c r="AD19" s="90"/>
      <c r="AE19" s="59"/>
      <c r="AF19" s="60"/>
    </row>
    <row r="20" spans="1:50" ht="12" customHeight="1" x14ac:dyDescent="0.2">
      <c r="A20" s="106"/>
      <c r="B20" s="178"/>
      <c r="C20" s="174"/>
      <c r="D20" s="29" t="s">
        <v>18</v>
      </c>
      <c r="E20" s="181"/>
      <c r="F20" s="30" t="s">
        <v>19</v>
      </c>
      <c r="G20" s="141"/>
      <c r="H20" s="30" t="s">
        <v>57</v>
      </c>
      <c r="I20" s="173"/>
      <c r="J20" s="174"/>
      <c r="K20" s="30" t="s">
        <v>20</v>
      </c>
      <c r="L20" s="131" t="s">
        <v>21</v>
      </c>
      <c r="M20" s="132"/>
      <c r="N20" s="133"/>
      <c r="O20" s="90"/>
      <c r="P20" s="135"/>
      <c r="Q20" s="151" t="s">
        <v>18</v>
      </c>
      <c r="R20" s="152"/>
      <c r="S20" s="153"/>
      <c r="T20" s="135"/>
      <c r="U20" s="30" t="s">
        <v>19</v>
      </c>
      <c r="V20" s="140"/>
      <c r="W20" s="141"/>
      <c r="X20" s="142"/>
      <c r="Y20" s="131" t="s">
        <v>57</v>
      </c>
      <c r="Z20" s="132"/>
      <c r="AA20" s="133"/>
      <c r="AB20" s="30"/>
      <c r="AC20" s="53" t="s">
        <v>84</v>
      </c>
      <c r="AD20" s="90"/>
      <c r="AE20" s="59"/>
      <c r="AF20" s="60"/>
    </row>
    <row r="21" spans="1:50" ht="12" customHeight="1" x14ac:dyDescent="0.2">
      <c r="A21" s="106"/>
      <c r="B21" s="178"/>
      <c r="C21" s="174"/>
      <c r="D21" s="30" t="s">
        <v>22</v>
      </c>
      <c r="E21" s="181"/>
      <c r="F21" s="30" t="s">
        <v>23</v>
      </c>
      <c r="G21" s="141"/>
      <c r="H21" s="31" t="s">
        <v>59</v>
      </c>
      <c r="I21" s="173"/>
      <c r="J21" s="174"/>
      <c r="K21" s="32">
        <f>H16</f>
        <v>5.5</v>
      </c>
      <c r="L21" s="131"/>
      <c r="M21" s="132"/>
      <c r="N21" s="133"/>
      <c r="O21" s="90"/>
      <c r="P21" s="135"/>
      <c r="Q21" s="131" t="s">
        <v>22</v>
      </c>
      <c r="R21" s="132"/>
      <c r="S21" s="133"/>
      <c r="T21" s="135"/>
      <c r="U21" s="30" t="s">
        <v>23</v>
      </c>
      <c r="V21" s="140"/>
      <c r="W21" s="141"/>
      <c r="X21" s="142"/>
      <c r="Y21" s="119" t="s">
        <v>59</v>
      </c>
      <c r="Z21" s="120"/>
      <c r="AA21" s="121"/>
      <c r="AB21" s="30"/>
      <c r="AC21" s="53" t="s">
        <v>85</v>
      </c>
      <c r="AD21" s="90"/>
      <c r="AE21" s="59"/>
      <c r="AF21" s="60"/>
    </row>
    <row r="22" spans="1:50" ht="12" customHeight="1" x14ac:dyDescent="0.2">
      <c r="A22" s="106"/>
      <c r="B22" s="179"/>
      <c r="C22" s="176"/>
      <c r="D22" s="33" t="s">
        <v>24</v>
      </c>
      <c r="E22" s="182"/>
      <c r="F22" s="33" t="s">
        <v>25</v>
      </c>
      <c r="G22" s="144"/>
      <c r="H22" s="34" t="s">
        <v>58</v>
      </c>
      <c r="I22" s="175"/>
      <c r="J22" s="176"/>
      <c r="K22" s="35">
        <f>M16</f>
        <v>20</v>
      </c>
      <c r="L22" s="158" t="s">
        <v>26</v>
      </c>
      <c r="M22" s="159"/>
      <c r="N22" s="160"/>
      <c r="O22" s="90"/>
      <c r="P22" s="136"/>
      <c r="Q22" s="155" t="s">
        <v>24</v>
      </c>
      <c r="R22" s="156"/>
      <c r="S22" s="157"/>
      <c r="T22" s="136"/>
      <c r="U22" s="33" t="s">
        <v>25</v>
      </c>
      <c r="V22" s="143"/>
      <c r="W22" s="144"/>
      <c r="X22" s="145"/>
      <c r="Y22" s="158" t="s">
        <v>58</v>
      </c>
      <c r="Z22" s="159"/>
      <c r="AA22" s="160"/>
      <c r="AB22" s="33"/>
      <c r="AC22" s="54" t="s">
        <v>87</v>
      </c>
      <c r="AD22" s="90"/>
      <c r="AE22" s="59"/>
      <c r="AF22" s="62"/>
      <c r="AG22" s="63"/>
      <c r="AH22" s="63"/>
      <c r="AI22" s="63"/>
      <c r="AJ22" s="63"/>
      <c r="AK22" s="63"/>
      <c r="AL22" s="63"/>
    </row>
    <row r="23" spans="1:50" ht="12" customHeight="1" x14ac:dyDescent="0.2">
      <c r="A23" s="106"/>
      <c r="B23" s="36" t="s">
        <v>27</v>
      </c>
      <c r="C23" s="37" t="s">
        <v>76</v>
      </c>
      <c r="D23" s="37"/>
      <c r="E23" s="170" t="s">
        <v>75</v>
      </c>
      <c r="F23" s="170"/>
      <c r="G23" s="37"/>
      <c r="H23" s="37"/>
      <c r="I23" s="37" t="s">
        <v>30</v>
      </c>
      <c r="J23" s="37" t="s">
        <v>55</v>
      </c>
      <c r="K23" s="37" t="s">
        <v>31</v>
      </c>
      <c r="L23" s="124" t="s">
        <v>30</v>
      </c>
      <c r="M23" s="124"/>
      <c r="N23" s="37" t="s">
        <v>55</v>
      </c>
      <c r="O23" s="90"/>
      <c r="P23" s="55" t="s">
        <v>76</v>
      </c>
      <c r="Q23" s="146" t="s">
        <v>28</v>
      </c>
      <c r="R23" s="147"/>
      <c r="S23" s="148"/>
      <c r="T23" s="149" t="s">
        <v>75</v>
      </c>
      <c r="U23" s="150"/>
      <c r="V23" s="146" t="s">
        <v>29</v>
      </c>
      <c r="W23" s="147"/>
      <c r="X23" s="148"/>
      <c r="Y23" s="146" t="s">
        <v>29</v>
      </c>
      <c r="Z23" s="147"/>
      <c r="AA23" s="148"/>
      <c r="AB23" s="55" t="s">
        <v>86</v>
      </c>
      <c r="AC23" s="56" t="s">
        <v>30</v>
      </c>
      <c r="AD23" s="90"/>
      <c r="AE23" s="59"/>
      <c r="AF23" s="62"/>
      <c r="AG23" s="63"/>
      <c r="AH23" s="63"/>
      <c r="AI23" s="63"/>
      <c r="AJ23" s="63"/>
      <c r="AK23" s="63"/>
      <c r="AL23" s="63"/>
      <c r="AM23" s="63"/>
    </row>
    <row r="24" spans="1:50" ht="22.5" customHeight="1" x14ac:dyDescent="0.45">
      <c r="A24" s="106"/>
      <c r="B24" s="50">
        <v>1</v>
      </c>
      <c r="C24" s="38" t="str">
        <f t="shared" ref="C24:H24" si="0">IF(OR(AF24="",AF24=0),"",AF24)</f>
        <v/>
      </c>
      <c r="D24" s="39" t="str">
        <f t="shared" si="0"/>
        <v/>
      </c>
      <c r="E24" s="89" t="str">
        <f t="shared" si="0"/>
        <v/>
      </c>
      <c r="F24" s="38" t="str">
        <f t="shared" si="0"/>
        <v/>
      </c>
      <c r="G24" s="65" t="str">
        <f t="shared" si="0"/>
        <v/>
      </c>
      <c r="H24" s="65" t="str">
        <f t="shared" si="0"/>
        <v/>
      </c>
      <c r="I24" s="40" t="str">
        <f t="shared" ref="I24:I29" si="1">IF(AL24="","",ROUNDDOWN(AL24,0))</f>
        <v/>
      </c>
      <c r="J24" s="41" t="s">
        <v>54</v>
      </c>
      <c r="K24" s="42" t="str">
        <f>IF(OR(INDEX(C:C,24)="",INDEX(C:C,24)=0),"",IF(INDEX(D:D,24)="X",M$16,H$16))</f>
        <v/>
      </c>
      <c r="L24" s="43"/>
      <c r="M24" s="44" t="str">
        <f t="shared" ref="M24:M29" si="2">IF(AND(AF24="",AL24=""),"",IF(AND(AL24&gt;=0,E$9=""),"Name Aufsteller!",IF(AND(AL24&gt;=0,E$13=""),"Aufstellungsort!",IF(AF24=0,"Name Gerät!",IF(AND(AL24&gt;=0,AF24=""),"Name Gerät!",IF(AND(AF24&gt;0,AL24=""),"Betrag, EUR!",IF(K24="","",ROUNDDOWN(I24*K24/100,0))))))))</f>
        <v/>
      </c>
      <c r="N24" s="41" t="s">
        <v>54</v>
      </c>
      <c r="O24" s="90"/>
      <c r="Q24" s="45" t="s">
        <v>79</v>
      </c>
      <c r="S24" s="45" t="s">
        <v>79</v>
      </c>
      <c r="T24" s="57"/>
      <c r="U24" s="57"/>
      <c r="V24" s="45" t="s">
        <v>79</v>
      </c>
      <c r="W24" s="64"/>
      <c r="X24" s="45" t="s">
        <v>79</v>
      </c>
      <c r="Y24" s="45" t="s">
        <v>79</v>
      </c>
      <c r="Z24" s="64"/>
      <c r="AA24" s="45" t="s">
        <v>79</v>
      </c>
      <c r="AB24" s="16"/>
      <c r="AC24" s="20" t="str">
        <f t="shared" ref="AC24:AC29" si="3">IF(AND(AF24="",AL24=""),"",IF(AND(AL24&gt;=0,E$9=""),"Name Aufsteller!",IF(AND(AL24&gt;=0,E$13=""),"Aufstellungsort!",IF(AF24=0,"Name Gerät!",IF(AND(AL24&gt;=0,AF24=""),"Name Gerät!",IF(AND(AF24&gt;0,AL24=""),"Betrag, EUR!",I24))))))</f>
        <v/>
      </c>
      <c r="AD24" s="90"/>
      <c r="AE24" s="59" t="str">
        <f t="shared" ref="AE24:AE29" si="4">M24</f>
        <v/>
      </c>
      <c r="AF24" s="60" t="str">
        <f>IF(INDEX(P:P,24)="","",INDEX(P:P,24))</f>
        <v/>
      </c>
      <c r="AG24" s="61" t="str">
        <f>IF(INDEX(R:R,24)="","",INDEX(R:R,24))</f>
        <v/>
      </c>
      <c r="AH24" s="88" t="str">
        <f>IF(INDEX(T:T,24)="","",INDEX(T:T,24))</f>
        <v/>
      </c>
      <c r="AI24" s="61" t="str">
        <f>IF(INDEX(U:U,24)="","",INDEX(U:U,24))</f>
        <v/>
      </c>
      <c r="AJ24" s="61" t="str">
        <f>IF(INDEX(W:W,24)="","",INDEX(W:W,24))</f>
        <v/>
      </c>
      <c r="AK24" s="61" t="str">
        <f>IF(INDEX(Z:Z,24)="","",INDEX(Z:Z,24))</f>
        <v/>
      </c>
      <c r="AL24" s="61" t="str">
        <f>IF(INDEX(AB:AB,24)="","",INDEX(AB:AB,24))</f>
        <v/>
      </c>
      <c r="AP24" s="67" t="str">
        <f>IF(ISERROR(AR24),"",AR24)</f>
        <v/>
      </c>
      <c r="AQ24" s="67" t="e">
        <f>AN31</f>
        <v>#VALUE!</v>
      </c>
      <c r="AR24" s="67" t="e">
        <f>VLOOKUP(AQ24,AT24:AU32,2,0)</f>
        <v>#VALUE!</v>
      </c>
      <c r="AS24" s="66" t="s">
        <v>102</v>
      </c>
      <c r="AT24" s="68" t="e">
        <f>AT30-1</f>
        <v>#VALUE!</v>
      </c>
      <c r="AU24" s="68" t="e">
        <f>AT24+3</f>
        <v>#VALUE!</v>
      </c>
      <c r="AV24" s="69" t="e">
        <f t="shared" ref="AV24:AV32" si="5">WEEKDAY(AT24)</f>
        <v>#VALUE!</v>
      </c>
      <c r="AW24" s="66" t="s">
        <v>105</v>
      </c>
      <c r="AX24" s="66"/>
    </row>
    <row r="25" spans="1:50" ht="22.5" customHeight="1" x14ac:dyDescent="0.45">
      <c r="A25" s="106"/>
      <c r="B25" s="50">
        <v>2</v>
      </c>
      <c r="C25" s="38" t="str">
        <f t="shared" ref="C25:H29" si="6">IF(OR(AF25="",AF25=0),"",AF25)</f>
        <v/>
      </c>
      <c r="D25" s="39" t="str">
        <f t="shared" si="6"/>
        <v/>
      </c>
      <c r="E25" s="89" t="str">
        <f t="shared" si="6"/>
        <v/>
      </c>
      <c r="F25" s="38" t="str">
        <f t="shared" si="6"/>
        <v/>
      </c>
      <c r="G25" s="65" t="str">
        <f t="shared" si="6"/>
        <v/>
      </c>
      <c r="H25" s="65" t="str">
        <f t="shared" si="6"/>
        <v/>
      </c>
      <c r="I25" s="40" t="str">
        <f t="shared" si="1"/>
        <v/>
      </c>
      <c r="J25" s="41" t="s">
        <v>54</v>
      </c>
      <c r="K25" s="42" t="str">
        <f>IF(OR(INDEX(C:C,25)="",INDEX(C:C,25)=0),"",IF(INDEX(D:D,25)="X",M$16,H$16))</f>
        <v/>
      </c>
      <c r="L25" s="43"/>
      <c r="M25" s="44" t="str">
        <f t="shared" si="2"/>
        <v/>
      </c>
      <c r="N25" s="41" t="s">
        <v>54</v>
      </c>
      <c r="O25" s="90"/>
      <c r="Q25" s="45" t="s">
        <v>79</v>
      </c>
      <c r="S25" s="45" t="s">
        <v>79</v>
      </c>
      <c r="T25" s="57"/>
      <c r="V25" s="45" t="s">
        <v>79</v>
      </c>
      <c r="W25" s="64"/>
      <c r="X25" s="45" t="s">
        <v>79</v>
      </c>
      <c r="Y25" s="45" t="s">
        <v>79</v>
      </c>
      <c r="Z25" s="64"/>
      <c r="AA25" s="45" t="s">
        <v>79</v>
      </c>
      <c r="AB25" s="16"/>
      <c r="AC25" s="20" t="str">
        <f t="shared" si="3"/>
        <v/>
      </c>
      <c r="AD25" s="90"/>
      <c r="AE25" s="59" t="str">
        <f t="shared" si="4"/>
        <v/>
      </c>
      <c r="AF25" s="60" t="str">
        <f>IF(INDEX(P:P,25)="","",INDEX(P:P,25))</f>
        <v/>
      </c>
      <c r="AG25" s="61" t="str">
        <f>IF(INDEX(R:R,25)="","",INDEX(R:R,25))</f>
        <v/>
      </c>
      <c r="AH25" s="88" t="str">
        <f>IF(INDEX(T:T,25)="","",INDEX(T:T,25))</f>
        <v/>
      </c>
      <c r="AI25" s="61" t="str">
        <f>IF(INDEX(U:U,25)="","",INDEX(U:U,25))</f>
        <v/>
      </c>
      <c r="AJ25" s="61" t="str">
        <f>IF(INDEX(W:W,25)="","",INDEX(W:W,25))</f>
        <v/>
      </c>
      <c r="AK25" s="61" t="str">
        <f>IF(INDEX(Z:Z,25)="","",INDEX(Z:Z,25))</f>
        <v/>
      </c>
      <c r="AL25" s="61" t="str">
        <f>IF(INDEX(AB:AB,25)="","",INDEX(AB:AB,25))</f>
        <v/>
      </c>
      <c r="AS25" s="66" t="s">
        <v>103</v>
      </c>
      <c r="AT25" s="68" t="e">
        <f>AT32-1</f>
        <v>#VALUE!</v>
      </c>
      <c r="AU25" s="68" t="e">
        <f>AT25+3</f>
        <v>#VALUE!</v>
      </c>
      <c r="AV25" s="69" t="e">
        <f t="shared" si="5"/>
        <v>#VALUE!</v>
      </c>
      <c r="AW25" s="66" t="s">
        <v>104</v>
      </c>
      <c r="AX25" s="66"/>
    </row>
    <row r="26" spans="1:50" ht="22.5" customHeight="1" x14ac:dyDescent="0.45">
      <c r="A26" s="106"/>
      <c r="B26" s="50">
        <v>3</v>
      </c>
      <c r="C26" s="38" t="str">
        <f t="shared" si="6"/>
        <v/>
      </c>
      <c r="D26" s="39" t="str">
        <f t="shared" si="6"/>
        <v/>
      </c>
      <c r="E26" s="89" t="str">
        <f t="shared" si="6"/>
        <v/>
      </c>
      <c r="F26" s="38" t="str">
        <f t="shared" si="6"/>
        <v/>
      </c>
      <c r="G26" s="65" t="str">
        <f t="shared" si="6"/>
        <v/>
      </c>
      <c r="H26" s="65" t="str">
        <f t="shared" si="6"/>
        <v/>
      </c>
      <c r="I26" s="40" t="str">
        <f t="shared" si="1"/>
        <v/>
      </c>
      <c r="J26" s="41" t="s">
        <v>54</v>
      </c>
      <c r="K26" s="42" t="str">
        <f>IF(OR(INDEX(C:C,26)="",INDEX(C:C,26)=0),"",IF(INDEX(D:D,26)="X",M$16,H$16))</f>
        <v/>
      </c>
      <c r="L26" s="43"/>
      <c r="M26" s="44" t="str">
        <f t="shared" si="2"/>
        <v/>
      </c>
      <c r="N26" s="41" t="s">
        <v>54</v>
      </c>
      <c r="O26" s="90"/>
      <c r="Q26" s="45" t="s">
        <v>79</v>
      </c>
      <c r="S26" s="45" t="s">
        <v>79</v>
      </c>
      <c r="T26" s="57"/>
      <c r="U26" s="18"/>
      <c r="V26" s="45" t="s">
        <v>79</v>
      </c>
      <c r="W26" s="64"/>
      <c r="X26" s="45" t="s">
        <v>79</v>
      </c>
      <c r="Y26" s="45" t="s">
        <v>79</v>
      </c>
      <c r="Z26" s="64"/>
      <c r="AA26" s="45" t="s">
        <v>79</v>
      </c>
      <c r="AB26" s="16"/>
      <c r="AC26" s="20" t="str">
        <f t="shared" si="3"/>
        <v/>
      </c>
      <c r="AD26" s="90"/>
      <c r="AE26" s="59" t="str">
        <f t="shared" si="4"/>
        <v/>
      </c>
      <c r="AF26" s="60" t="str">
        <f>IF(INDEX(P:P,26)="","",INDEX(P:P,26))</f>
        <v/>
      </c>
      <c r="AG26" s="61" t="str">
        <f>IF(INDEX(R:R,26)="","",INDEX(R:R,26))</f>
        <v/>
      </c>
      <c r="AH26" s="88" t="str">
        <f>IF(INDEX(T:T,26)="","",INDEX(T:T,26))</f>
        <v/>
      </c>
      <c r="AI26" s="61" t="str">
        <f>IF(INDEX(U:U,26)="","",INDEX(U:U,26))</f>
        <v/>
      </c>
      <c r="AJ26" s="61" t="str">
        <f>IF(INDEX(W:W,26)="","",INDEX(W:W,26))</f>
        <v/>
      </c>
      <c r="AK26" s="61" t="str">
        <f>IF(INDEX(Z:Z,26)="","",INDEX(Z:Z,26))</f>
        <v/>
      </c>
      <c r="AL26" s="61" t="str">
        <f>IF(INDEX(AB:AB,26)="","",INDEX(AB:AB,26))</f>
        <v/>
      </c>
      <c r="AS26" s="70" t="s">
        <v>89</v>
      </c>
      <c r="AT26" s="71" t="e">
        <f>AT30+39</f>
        <v>#VALUE!</v>
      </c>
      <c r="AU26" s="67" t="e">
        <f>AT26+1</f>
        <v>#VALUE!</v>
      </c>
      <c r="AV26" s="69" t="e">
        <f t="shared" si="5"/>
        <v>#VALUE!</v>
      </c>
      <c r="AW26" s="72" t="s">
        <v>90</v>
      </c>
      <c r="AX26" s="66"/>
    </row>
    <row r="27" spans="1:50" ht="22.5" customHeight="1" x14ac:dyDescent="0.45">
      <c r="A27" s="106"/>
      <c r="B27" s="50">
        <v>4</v>
      </c>
      <c r="C27" s="38" t="str">
        <f t="shared" si="6"/>
        <v/>
      </c>
      <c r="D27" s="39" t="str">
        <f t="shared" si="6"/>
        <v/>
      </c>
      <c r="E27" s="89" t="str">
        <f t="shared" si="6"/>
        <v/>
      </c>
      <c r="F27" s="38" t="str">
        <f t="shared" si="6"/>
        <v/>
      </c>
      <c r="G27" s="65" t="str">
        <f t="shared" si="6"/>
        <v/>
      </c>
      <c r="H27" s="65" t="str">
        <f t="shared" si="6"/>
        <v/>
      </c>
      <c r="I27" s="40" t="str">
        <f t="shared" si="1"/>
        <v/>
      </c>
      <c r="J27" s="41" t="s">
        <v>54</v>
      </c>
      <c r="K27" s="42" t="str">
        <f>IF(OR(INDEX(C:C,27)="",INDEX(C:C,27)=0),"",IF(INDEX(D:D,27)="X",M$16,H$16))</f>
        <v/>
      </c>
      <c r="L27" s="43"/>
      <c r="M27" s="44" t="str">
        <f t="shared" si="2"/>
        <v/>
      </c>
      <c r="N27" s="41" t="s">
        <v>54</v>
      </c>
      <c r="O27" s="90"/>
      <c r="Q27" s="45" t="s">
        <v>79</v>
      </c>
      <c r="S27" s="45" t="s">
        <v>79</v>
      </c>
      <c r="T27" s="57"/>
      <c r="V27" s="45" t="s">
        <v>79</v>
      </c>
      <c r="W27" s="64"/>
      <c r="X27" s="45" t="s">
        <v>79</v>
      </c>
      <c r="Y27" s="45" t="s">
        <v>79</v>
      </c>
      <c r="Z27" s="64"/>
      <c r="AA27" s="45" t="s">
        <v>79</v>
      </c>
      <c r="AB27" s="16"/>
      <c r="AC27" s="20" t="str">
        <f t="shared" si="3"/>
        <v/>
      </c>
      <c r="AD27" s="90"/>
      <c r="AE27" s="59" t="str">
        <f t="shared" si="4"/>
        <v/>
      </c>
      <c r="AF27" s="60" t="str">
        <f>IF(INDEX(P:P,27)="","",INDEX(P:P,27))</f>
        <v/>
      </c>
      <c r="AG27" s="61" t="str">
        <f>IF(INDEX(R:R,27)="","",INDEX(R:R,27))</f>
        <v/>
      </c>
      <c r="AH27" s="88" t="str">
        <f>IF(INDEX(T:T,27)="","",INDEX(T:T,27))</f>
        <v/>
      </c>
      <c r="AI27" s="61" t="str">
        <f>IF(INDEX(U:U,27)="","",INDEX(U:U,27))</f>
        <v/>
      </c>
      <c r="AJ27" s="61" t="str">
        <f>IF(INDEX(W:W,27)="","",INDEX(W:W,27))</f>
        <v/>
      </c>
      <c r="AK27" s="61" t="str">
        <f>IF(INDEX(Z:Z,27)="","",INDEX(Z:Z,27))</f>
        <v/>
      </c>
      <c r="AL27" s="61" t="str">
        <f>IF(INDEX(AB:AB,27)="","",INDEX(AB:AB,27))</f>
        <v/>
      </c>
      <c r="AS27" s="70" t="s">
        <v>91</v>
      </c>
      <c r="AT27" s="71" t="e">
        <f>AT30+60</f>
        <v>#VALUE!</v>
      </c>
      <c r="AU27" s="67" t="e">
        <f>AT27+1</f>
        <v>#VALUE!</v>
      </c>
      <c r="AV27" s="69" t="e">
        <f t="shared" si="5"/>
        <v>#VALUE!</v>
      </c>
      <c r="AW27" s="72" t="s">
        <v>92</v>
      </c>
      <c r="AX27" s="66"/>
    </row>
    <row r="28" spans="1:50" ht="22.5" customHeight="1" x14ac:dyDescent="0.45">
      <c r="A28" s="106"/>
      <c r="B28" s="50">
        <v>5</v>
      </c>
      <c r="C28" s="38" t="str">
        <f t="shared" si="6"/>
        <v/>
      </c>
      <c r="D28" s="39" t="str">
        <f t="shared" si="6"/>
        <v/>
      </c>
      <c r="E28" s="89" t="str">
        <f t="shared" si="6"/>
        <v/>
      </c>
      <c r="F28" s="38" t="str">
        <f t="shared" si="6"/>
        <v/>
      </c>
      <c r="G28" s="65" t="str">
        <f t="shared" si="6"/>
        <v/>
      </c>
      <c r="H28" s="65" t="str">
        <f t="shared" si="6"/>
        <v/>
      </c>
      <c r="I28" s="40" t="str">
        <f t="shared" si="1"/>
        <v/>
      </c>
      <c r="J28" s="41" t="s">
        <v>54</v>
      </c>
      <c r="K28" s="42" t="str">
        <f>IF(OR(INDEX(C:C,28)="",INDEX(C:C,28)=0),"",IF(INDEX(D:D,28)="X",M$16,H$16))</f>
        <v/>
      </c>
      <c r="L28" s="43"/>
      <c r="M28" s="44" t="str">
        <f t="shared" si="2"/>
        <v/>
      </c>
      <c r="N28" s="41" t="s">
        <v>54</v>
      </c>
      <c r="O28" s="90"/>
      <c r="Q28" s="45" t="s">
        <v>79</v>
      </c>
      <c r="S28" s="45" t="s">
        <v>79</v>
      </c>
      <c r="T28" s="57"/>
      <c r="V28" s="45" t="s">
        <v>79</v>
      </c>
      <c r="W28" s="64"/>
      <c r="X28" s="45" t="s">
        <v>79</v>
      </c>
      <c r="Y28" s="45" t="s">
        <v>79</v>
      </c>
      <c r="Z28" s="64"/>
      <c r="AA28" s="45" t="s">
        <v>79</v>
      </c>
      <c r="AB28" s="16"/>
      <c r="AC28" s="20" t="str">
        <f t="shared" si="3"/>
        <v/>
      </c>
      <c r="AD28" s="90"/>
      <c r="AE28" s="59" t="str">
        <f t="shared" si="4"/>
        <v/>
      </c>
      <c r="AF28" s="60" t="str">
        <f>IF(INDEX(P:P,28)="","",INDEX(P:P,28))</f>
        <v/>
      </c>
      <c r="AG28" s="61" t="str">
        <f>IF(INDEX(R:R,28)="","",INDEX(R:R,28))</f>
        <v/>
      </c>
      <c r="AH28" s="88" t="str">
        <f>IF(INDEX(T:T,28)="","",INDEX(T:T,28))</f>
        <v/>
      </c>
      <c r="AI28" s="61" t="str">
        <f>IF(INDEX(U:U,28)="","",INDEX(U:U,28))</f>
        <v/>
      </c>
      <c r="AJ28" s="61" t="str">
        <f>IF(INDEX(W:W,28)="","",INDEX(W:W,28))</f>
        <v/>
      </c>
      <c r="AK28" s="61" t="str">
        <f>IF(INDEX(Z:Z,28)="","",INDEX(Z:Z,28))</f>
        <v/>
      </c>
      <c r="AL28" s="61" t="str">
        <f>IF(INDEX(AB:AB,28)="","",INDEX(AB:AB,28))</f>
        <v/>
      </c>
      <c r="AS28" s="70" t="s">
        <v>93</v>
      </c>
      <c r="AT28" s="71" t="e">
        <f>AT30-2</f>
        <v>#VALUE!</v>
      </c>
      <c r="AU28" s="67" t="e">
        <f>AT28+4</f>
        <v>#VALUE!</v>
      </c>
      <c r="AV28" s="69" t="e">
        <f t="shared" si="5"/>
        <v>#VALUE!</v>
      </c>
      <c r="AW28" s="72" t="s">
        <v>94</v>
      </c>
      <c r="AX28" s="66"/>
    </row>
    <row r="29" spans="1:50" ht="22.5" customHeight="1" thickBot="1" x14ac:dyDescent="0.5">
      <c r="A29" s="106"/>
      <c r="B29" s="50">
        <v>6</v>
      </c>
      <c r="C29" s="38" t="str">
        <f t="shared" si="6"/>
        <v/>
      </c>
      <c r="D29" s="39" t="str">
        <f t="shared" si="6"/>
        <v/>
      </c>
      <c r="E29" s="89" t="str">
        <f t="shared" si="6"/>
        <v/>
      </c>
      <c r="F29" s="38" t="str">
        <f t="shared" si="6"/>
        <v/>
      </c>
      <c r="G29" s="65" t="str">
        <f t="shared" si="6"/>
        <v/>
      </c>
      <c r="H29" s="65" t="str">
        <f t="shared" si="6"/>
        <v/>
      </c>
      <c r="I29" s="40" t="str">
        <f t="shared" si="1"/>
        <v/>
      </c>
      <c r="J29" s="41" t="s">
        <v>54</v>
      </c>
      <c r="K29" s="42" t="str">
        <f>IF(OR(INDEX(C:C,29)="",INDEX(C:C,29)=0),"",IF(INDEX(D:D,29)="X",M$16,H$16))</f>
        <v/>
      </c>
      <c r="L29" s="43"/>
      <c r="M29" s="44" t="str">
        <f t="shared" si="2"/>
        <v/>
      </c>
      <c r="N29" s="41" t="s">
        <v>54</v>
      </c>
      <c r="O29" s="90"/>
      <c r="Q29" s="45" t="s">
        <v>79</v>
      </c>
      <c r="R29" s="18"/>
      <c r="S29" s="45" t="s">
        <v>79</v>
      </c>
      <c r="T29" s="57"/>
      <c r="V29" s="45" t="s">
        <v>79</v>
      </c>
      <c r="W29" s="64"/>
      <c r="X29" s="45" t="s">
        <v>79</v>
      </c>
      <c r="Y29" s="45" t="s">
        <v>79</v>
      </c>
      <c r="Z29" s="64"/>
      <c r="AA29" s="45" t="s">
        <v>79</v>
      </c>
      <c r="AB29" s="16"/>
      <c r="AC29" s="20" t="str">
        <f t="shared" si="3"/>
        <v/>
      </c>
      <c r="AD29" s="90"/>
      <c r="AE29" s="59" t="str">
        <f t="shared" si="4"/>
        <v/>
      </c>
      <c r="AF29" s="60" t="str">
        <f>IF(INDEX(P:P,29)="","",INDEX(P:P,29))</f>
        <v/>
      </c>
      <c r="AG29" s="61" t="str">
        <f>IF(INDEX(R:R,29)="","",INDEX(R:R,29))</f>
        <v/>
      </c>
      <c r="AH29" s="88" t="str">
        <f>IF(INDEX(T:T,29)="","",INDEX(T:T,29))</f>
        <v/>
      </c>
      <c r="AI29" s="61" t="str">
        <f>IF(INDEX(U:U,29)="","",INDEX(U:U,29))</f>
        <v/>
      </c>
      <c r="AJ29" s="61" t="str">
        <f>IF(INDEX(W:W,29)="","",INDEX(W:W,29))</f>
        <v/>
      </c>
      <c r="AK29" s="61" t="str">
        <f>IF(INDEX(Z:Z,29)="","",INDEX(Z:Z,29))</f>
        <v/>
      </c>
      <c r="AL29" s="61" t="str">
        <f>IF(INDEX(AB:AB,29)="","",INDEX(AB:AB,29))</f>
        <v/>
      </c>
      <c r="AS29" s="70" t="s">
        <v>95</v>
      </c>
      <c r="AT29" s="71" t="e">
        <f>AT30+1</f>
        <v>#VALUE!</v>
      </c>
      <c r="AU29" s="67" t="e">
        <f>AT29+1</f>
        <v>#VALUE!</v>
      </c>
      <c r="AV29" s="69" t="e">
        <f t="shared" si="5"/>
        <v>#VALUE!</v>
      </c>
      <c r="AW29" s="72" t="s">
        <v>96</v>
      </c>
      <c r="AX29" s="66"/>
    </row>
    <row r="30" spans="1:50" ht="22.5" customHeight="1" thickBot="1" x14ac:dyDescent="0.25">
      <c r="A30" s="106"/>
      <c r="B30" s="49">
        <v>7</v>
      </c>
      <c r="C30" s="73" t="s">
        <v>109</v>
      </c>
      <c r="D30" s="75"/>
      <c r="E30" s="74"/>
      <c r="F30" s="74"/>
      <c r="G30" s="77"/>
      <c r="H30" s="77"/>
      <c r="I30" s="167" t="str">
        <f>IF(B34="","","Übertrag auf Seite 2")</f>
        <v/>
      </c>
      <c r="J30" s="168"/>
      <c r="K30" s="169"/>
      <c r="L30" s="46"/>
      <c r="M30" s="47" t="str">
        <f>IF(AND(AF24="",AF25="",AF26="",AF27="",AF28="",AF29=""),"",SUM(M24:M29))</f>
        <v/>
      </c>
      <c r="N30" s="48" t="s">
        <v>54</v>
      </c>
      <c r="O30" s="90"/>
      <c r="P30" s="93" t="s">
        <v>116</v>
      </c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4"/>
      <c r="AB30" s="87">
        <f>AL30</f>
        <v>0</v>
      </c>
      <c r="AC30" s="87">
        <f>SUM(AC24:AC29)</f>
        <v>0</v>
      </c>
      <c r="AD30" s="90"/>
      <c r="AE30" s="59"/>
      <c r="AF30" s="60"/>
      <c r="AL30" s="61">
        <f>SUM(AL24:AL29)</f>
        <v>0</v>
      </c>
      <c r="AS30" s="70" t="s">
        <v>97</v>
      </c>
      <c r="AT30" s="71" t="e">
        <f>DOLLAR((DAY(MINUTE($K$8/38)/2+55)&amp;".4."&amp;$K$8)/7,)*7-6</f>
        <v>#VALUE!</v>
      </c>
      <c r="AU30" s="67" t="e">
        <f>AT30+2</f>
        <v>#VALUE!</v>
      </c>
      <c r="AV30" s="69" t="e">
        <f t="shared" si="5"/>
        <v>#VALUE!</v>
      </c>
      <c r="AW30" s="72"/>
      <c r="AX30" s="66"/>
    </row>
    <row r="31" spans="1:50" ht="22.5" customHeight="1" x14ac:dyDescent="0.2">
      <c r="A31" s="106"/>
      <c r="B31" s="78"/>
      <c r="C31" s="183" t="s">
        <v>110</v>
      </c>
      <c r="D31" s="184"/>
      <c r="E31" s="184"/>
      <c r="F31" s="184"/>
      <c r="G31" s="184"/>
      <c r="H31" s="184"/>
      <c r="I31" s="123" t="str">
        <f>IF(OR(G8="",K8=""),"",AR31)</f>
        <v/>
      </c>
      <c r="J31" s="123"/>
      <c r="K31" s="110" t="s">
        <v>111</v>
      </c>
      <c r="L31" s="110"/>
      <c r="M31" s="110"/>
      <c r="N31" s="110"/>
      <c r="O31" s="90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90"/>
      <c r="AE31" s="59"/>
      <c r="AF31" s="60"/>
      <c r="AM31" s="66" t="str">
        <f>G8&amp;K8</f>
        <v/>
      </c>
      <c r="AN31" s="67" t="e">
        <f>DATE(YEAR(AM31),MONTH(AM31)+1,DAY(AM31)+9)</f>
        <v>#VALUE!</v>
      </c>
      <c r="AO31" s="66" t="e">
        <f>TEXT(AN31,"TTTT")</f>
        <v>#VALUE!</v>
      </c>
      <c r="AP31" s="67" t="e">
        <f>IF(AO31="Samstag",AN31+2,IF(AO31="Sonntag",AN31+1,AN31))</f>
        <v>#VALUE!</v>
      </c>
      <c r="AQ31" s="66"/>
      <c r="AR31" s="67" t="e">
        <f>IF(AP24="",AP31,AP24)</f>
        <v>#VALUE!</v>
      </c>
      <c r="AS31" s="70" t="s">
        <v>98</v>
      </c>
      <c r="AT31" s="71" t="e">
        <f>AT30+50</f>
        <v>#VALUE!</v>
      </c>
      <c r="AU31" s="67" t="e">
        <f>AT31+1</f>
        <v>#VALUE!</v>
      </c>
      <c r="AV31" s="69" t="e">
        <f t="shared" si="5"/>
        <v>#VALUE!</v>
      </c>
      <c r="AW31" s="72" t="s">
        <v>99</v>
      </c>
      <c r="AX31" s="66"/>
    </row>
    <row r="32" spans="1:50" ht="20.25" customHeight="1" x14ac:dyDescent="0.2">
      <c r="A32" s="106"/>
      <c r="B32" s="166" t="s">
        <v>32</v>
      </c>
      <c r="C32" s="166"/>
      <c r="D32" s="166"/>
      <c r="E32" s="166"/>
      <c r="F32" s="166"/>
      <c r="G32" s="166"/>
      <c r="H32" s="166"/>
      <c r="I32" s="76"/>
      <c r="J32" s="76"/>
      <c r="K32" s="76"/>
      <c r="L32" s="76"/>
      <c r="M32" s="76"/>
      <c r="N32" s="76"/>
      <c r="O32" s="90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90"/>
      <c r="AE32" s="59"/>
      <c r="AF32" s="60"/>
      <c r="AS32" s="70" t="s">
        <v>100</v>
      </c>
      <c r="AT32" s="71" t="e">
        <f>AT30+49</f>
        <v>#VALUE!</v>
      </c>
      <c r="AU32" s="67" t="e">
        <f>AT32+2</f>
        <v>#VALUE!</v>
      </c>
      <c r="AV32" s="69" t="e">
        <f t="shared" si="5"/>
        <v>#VALUE!</v>
      </c>
      <c r="AW32" s="72" t="s">
        <v>101</v>
      </c>
      <c r="AX32" s="66"/>
    </row>
    <row r="33" spans="1:32" s="81" customFormat="1" ht="12.75" customHeight="1" x14ac:dyDescent="0.15">
      <c r="A33" s="79"/>
      <c r="B33" s="166" t="s">
        <v>122</v>
      </c>
      <c r="C33" s="166"/>
      <c r="D33" s="166"/>
      <c r="E33" s="166"/>
      <c r="F33" s="166"/>
      <c r="G33" s="166"/>
      <c r="H33" s="166"/>
      <c r="I33" s="166"/>
      <c r="J33" s="76"/>
      <c r="K33" s="76"/>
      <c r="L33" s="76"/>
      <c r="M33" s="76"/>
      <c r="N33" s="76"/>
      <c r="O33" s="90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90"/>
      <c r="AE33" s="59"/>
      <c r="AF33" s="80"/>
    </row>
    <row r="34" spans="1:32" s="84" customFormat="1" ht="24.75" customHeight="1" x14ac:dyDescent="0.2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59"/>
    </row>
    <row r="35" spans="1:32" s="83" customFormat="1" hidden="1" x14ac:dyDescent="0.2">
      <c r="A35" s="18"/>
      <c r="B35" s="18"/>
      <c r="C35" s="18"/>
      <c r="D35" s="82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7"/>
      <c r="X35" s="18"/>
      <c r="Y35" s="18"/>
      <c r="Z35" s="18"/>
      <c r="AA35" s="18"/>
      <c r="AB35" s="18"/>
      <c r="AC35" s="18"/>
      <c r="AD35" s="18"/>
    </row>
    <row r="36" spans="1:32" hidden="1" x14ac:dyDescent="0.2">
      <c r="W36" s="84"/>
    </row>
  </sheetData>
  <sheetProtection algorithmName="SHA-512" hashValue="ZDIgCW+wklneR2/GRZF0ihNG8dSErrTc16fG7yGL20Y2WFC++UEQ0ESuDW5nzcBl53jc4orCV89Osz4tevUmXg==" saltValue="Sh1SbxzexARVv5tx8a3tYQ==" spinCount="100000" sheet="1" objects="1" scenarios="1" selectLockedCells="1"/>
  <customSheetViews>
    <customSheetView guid="{79D53B4D-FE61-4A92-8A3B-50FD9A67B1F2}" scale="115" showGridLines="0" showRowCol="0" outlineSymbols="0" showRuler="0" topLeftCell="A10">
      <selection activeCell="C26" sqref="C26:I26"/>
      <pageMargins left="0.31496062992125984" right="0.19685039370078741" top="0.19685039370078741" bottom="0" header="0.19685039370078741" footer="0.19685039370078741"/>
      <pageSetup paperSize="9" scale="95" orientation="landscape" r:id="rId1"/>
      <headerFooter alignWithMargins="0"/>
    </customSheetView>
  </customSheetViews>
  <mergeCells count="98">
    <mergeCell ref="B10:D12"/>
    <mergeCell ref="B13:D13"/>
    <mergeCell ref="C31:H31"/>
    <mergeCell ref="B17:D17"/>
    <mergeCell ref="B14:D14"/>
    <mergeCell ref="E17:N17"/>
    <mergeCell ref="E13:G13"/>
    <mergeCell ref="B15:D15"/>
    <mergeCell ref="L18:N18"/>
    <mergeCell ref="I18:J18"/>
    <mergeCell ref="E14:G14"/>
    <mergeCell ref="E16:F16"/>
    <mergeCell ref="B33:I33"/>
    <mergeCell ref="I30:K30"/>
    <mergeCell ref="L19:N19"/>
    <mergeCell ref="G19:G22"/>
    <mergeCell ref="E23:F23"/>
    <mergeCell ref="L21:N21"/>
    <mergeCell ref="B32:H32"/>
    <mergeCell ref="L20:N20"/>
    <mergeCell ref="I19:J22"/>
    <mergeCell ref="B19:B22"/>
    <mergeCell ref="C19:C22"/>
    <mergeCell ref="E19:E22"/>
    <mergeCell ref="L22:N22"/>
    <mergeCell ref="B1:N1"/>
    <mergeCell ref="I2:N2"/>
    <mergeCell ref="I3:N3"/>
    <mergeCell ref="I4:N5"/>
    <mergeCell ref="B2:D5"/>
    <mergeCell ref="E2:H2"/>
    <mergeCell ref="E4:H6"/>
    <mergeCell ref="B6:D6"/>
    <mergeCell ref="K6:N6"/>
    <mergeCell ref="Q23:S23"/>
    <mergeCell ref="T23:U23"/>
    <mergeCell ref="H10:N10"/>
    <mergeCell ref="V23:X23"/>
    <mergeCell ref="Y23:AA23"/>
    <mergeCell ref="O1:O33"/>
    <mergeCell ref="Q20:S20"/>
    <mergeCell ref="Y20:AA20"/>
    <mergeCell ref="P13:V13"/>
    <mergeCell ref="H11:N11"/>
    <mergeCell ref="I8:J8"/>
    <mergeCell ref="H9:N9"/>
    <mergeCell ref="Q22:S22"/>
    <mergeCell ref="Y22:AA22"/>
    <mergeCell ref="P19:P22"/>
    <mergeCell ref="W13:AC13"/>
    <mergeCell ref="W3:AC3"/>
    <mergeCell ref="Y21:AA21"/>
    <mergeCell ref="AD1:AD33"/>
    <mergeCell ref="I31:J31"/>
    <mergeCell ref="K31:N31"/>
    <mergeCell ref="H14:N14"/>
    <mergeCell ref="L23:M23"/>
    <mergeCell ref="W6:AB6"/>
    <mergeCell ref="P1:AC1"/>
    <mergeCell ref="Q19:S19"/>
    <mergeCell ref="W4:AB4"/>
    <mergeCell ref="W12:AC12"/>
    <mergeCell ref="Q21:S21"/>
    <mergeCell ref="T19:T22"/>
    <mergeCell ref="V19:X22"/>
    <mergeCell ref="Y19:AA19"/>
    <mergeCell ref="B7:D8"/>
    <mergeCell ref="E10:G10"/>
    <mergeCell ref="E12:G12"/>
    <mergeCell ref="M16:N16"/>
    <mergeCell ref="E15:N15"/>
    <mergeCell ref="B16:D16"/>
    <mergeCell ref="M8:N8"/>
    <mergeCell ref="E7:F7"/>
    <mergeCell ref="B9:D9"/>
    <mergeCell ref="E8:F8"/>
    <mergeCell ref="K8:L8"/>
    <mergeCell ref="G8:H8"/>
    <mergeCell ref="H12:N12"/>
    <mergeCell ref="H13:N13"/>
    <mergeCell ref="E9:G9"/>
    <mergeCell ref="E11:G11"/>
    <mergeCell ref="A34:AD34"/>
    <mergeCell ref="P2:AC2"/>
    <mergeCell ref="P3:V4"/>
    <mergeCell ref="P5:V6"/>
    <mergeCell ref="P30:AA30"/>
    <mergeCell ref="P8:T8"/>
    <mergeCell ref="AC4:AC5"/>
    <mergeCell ref="W5:AB5"/>
    <mergeCell ref="P9:V9"/>
    <mergeCell ref="P10:V10"/>
    <mergeCell ref="P11:V11"/>
    <mergeCell ref="P12:V12"/>
    <mergeCell ref="W9:AC9"/>
    <mergeCell ref="W10:AC10"/>
    <mergeCell ref="W11:AC11"/>
    <mergeCell ref="A1:A32"/>
  </mergeCells>
  <phoneticPr fontId="0" type="noConversion"/>
  <conditionalFormatting sqref="AC24:AC29 M24:M29">
    <cfRule type="expression" dxfId="3" priority="1" stopIfTrue="1">
      <formula>OR($M24="Aufstellungsort!",$M24="Name Aufsteller!")</formula>
    </cfRule>
    <cfRule type="expression" dxfId="2" priority="2" stopIfTrue="1">
      <formula>$M24="Name Gerät!"</formula>
    </cfRule>
    <cfRule type="expression" dxfId="1" priority="3" stopIfTrue="1">
      <formula>$M24="Betrag, EUR!"</formula>
    </cfRule>
  </conditionalFormatting>
  <conditionalFormatting sqref="AP31 AN31 AR31 AP24:AR24 AU26:AU32 I31:J31">
    <cfRule type="expression" dxfId="0" priority="4" stopIfTrue="1">
      <formula>$C$28=""</formula>
    </cfRule>
  </conditionalFormatting>
  <dataValidations xWindow="805" yWindow="638" count="1">
    <dataValidation type="whole" operator="greaterThanOrEqual" allowBlank="1" showInputMessage="1" showErrorMessage="1" promptTitle="Nur Ganzzahlen eingeben." prompt="Bitte geben Sie nur abgerundete ganze Zahlen ein (ohne Nachkommastellen)." sqref="I24:I29" xr:uid="{00000000-0002-0000-0000-000000000000}">
      <formula1>-10000</formula1>
    </dataValidation>
  </dataValidations>
  <pageMargins left="0.31496062992125984" right="0.19685039370078741" top="0.19685039370078741" bottom="0" header="0.19685039370078741" footer="0.19685039370078741"/>
  <pageSetup paperSize="9" scale="95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autoPageBreaks="0"/>
  </sheetPr>
  <dimension ref="A1:T49"/>
  <sheetViews>
    <sheetView tabSelected="1" showOutlineSymbols="0" zoomScaleNormal="100" workbookViewId="0">
      <selection activeCell="P3" sqref="P3:S4"/>
    </sheetView>
  </sheetViews>
  <sheetFormatPr baseColWidth="10" defaultColWidth="0" defaultRowHeight="12.75" zeroHeight="1" x14ac:dyDescent="0.2"/>
  <cols>
    <col min="1" max="1" width="5.42578125" style="1" customWidth="1"/>
    <col min="2" max="2" width="4.28515625" style="3" customWidth="1"/>
    <col min="3" max="3" width="8.140625" style="3" customWidth="1"/>
    <col min="4" max="4" width="16" style="3" customWidth="1"/>
    <col min="5" max="5" width="22.140625" style="3" customWidth="1"/>
    <col min="6" max="7" width="10.42578125" style="3" customWidth="1"/>
    <col min="8" max="8" width="16.5703125" style="3" customWidth="1"/>
    <col min="9" max="9" width="24.140625" style="3" customWidth="1"/>
    <col min="10" max="10" width="5.42578125" style="3" customWidth="1"/>
    <col min="11" max="11" width="6.140625" style="3" customWidth="1"/>
    <col min="12" max="14" width="4.7109375" style="3" customWidth="1"/>
    <col min="15" max="15" width="8.85546875" style="3" customWidth="1"/>
    <col min="16" max="16" width="11.42578125" style="3" customWidth="1"/>
    <col min="17" max="19" width="11.42578125" style="1" customWidth="1"/>
    <col min="20" max="20" width="5.42578125" style="1" customWidth="1"/>
    <col min="21" max="16384" width="11.42578125" style="1" hidden="1"/>
  </cols>
  <sheetData>
    <row r="1" spans="1:20" s="3" customFormat="1" ht="22.5" customHeight="1" x14ac:dyDescent="0.2">
      <c r="A1" s="193"/>
      <c r="B1" s="1" t="s">
        <v>10</v>
      </c>
      <c r="C1" s="1"/>
      <c r="D1" s="2"/>
      <c r="E1" s="1"/>
      <c r="F1" s="192"/>
      <c r="G1" s="192"/>
      <c r="H1" s="192"/>
      <c r="I1" s="194" t="str">
        <f>"Seite 2 VStr.Erkl. "&amp;'Seite 1'!E9</f>
        <v xml:space="preserve">Seite 2 VStr.Erkl. </v>
      </c>
      <c r="J1" s="194"/>
      <c r="K1" s="194"/>
      <c r="L1" s="194"/>
      <c r="M1" s="194"/>
      <c r="N1" s="194"/>
      <c r="O1" s="194"/>
      <c r="P1" s="1"/>
      <c r="Q1" s="1"/>
      <c r="R1" s="1"/>
      <c r="S1" s="1"/>
      <c r="T1" s="13"/>
    </row>
    <row r="2" spans="1:20" s="3" customFormat="1" ht="32.25" customHeight="1" x14ac:dyDescent="0.2">
      <c r="A2" s="193"/>
      <c r="B2" s="95" t="s">
        <v>39</v>
      </c>
      <c r="C2" s="95"/>
      <c r="D2" s="95"/>
      <c r="E2" s="4" t="str">
        <f>IF('Seite 1'!G8&gt;0,'Seite 1'!G8,"")</f>
        <v/>
      </c>
      <c r="F2" s="5" t="s">
        <v>40</v>
      </c>
      <c r="G2" s="4" t="str">
        <f>IF('Seite 1'!K8&gt;0,'Seite 1'!K8,"")</f>
        <v/>
      </c>
      <c r="H2" s="6" t="s">
        <v>3</v>
      </c>
      <c r="I2" s="210" t="str">
        <f>IF('Seite 1'!K6&gt;0,'Seite 1'!K6,"")</f>
        <v/>
      </c>
      <c r="J2" s="211"/>
      <c r="K2" s="199"/>
      <c r="L2" s="200" t="str">
        <f>IF(P3&gt;0,P3,"")</f>
        <v/>
      </c>
      <c r="M2" s="200" t="str">
        <f>IF(P6&gt;0,P6,"")</f>
        <v/>
      </c>
      <c r="N2" s="200" t="str">
        <f>IF(P8&gt;0,P8,"")</f>
        <v/>
      </c>
      <c r="O2" s="205" t="str">
        <f>IF(P12&gt;0,P12,"")</f>
        <v/>
      </c>
      <c r="P2" s="204" t="s">
        <v>53</v>
      </c>
      <c r="Q2" s="204"/>
      <c r="R2" s="204"/>
      <c r="S2" s="204"/>
      <c r="T2" s="13"/>
    </row>
    <row r="3" spans="1:20" s="3" customFormat="1" ht="6.75" customHeight="1" x14ac:dyDescent="0.2">
      <c r="A3" s="193"/>
      <c r="B3" s="207" t="s">
        <v>41</v>
      </c>
      <c r="C3" s="207"/>
      <c r="D3" s="207"/>
      <c r="E3" s="207"/>
      <c r="F3" s="207"/>
      <c r="G3" s="207"/>
      <c r="H3" s="207"/>
      <c r="I3" s="207"/>
      <c r="J3" s="207"/>
      <c r="K3" s="199"/>
      <c r="L3" s="200"/>
      <c r="M3" s="200"/>
      <c r="N3" s="200"/>
      <c r="O3" s="205"/>
      <c r="P3" s="195"/>
      <c r="Q3" s="195"/>
      <c r="R3" s="195"/>
      <c r="S3" s="195"/>
      <c r="T3" s="13"/>
    </row>
    <row r="4" spans="1:20" s="3" customFormat="1" ht="12.75" customHeight="1" x14ac:dyDescent="0.2">
      <c r="A4" s="193"/>
      <c r="B4" s="207"/>
      <c r="C4" s="207"/>
      <c r="D4" s="207"/>
      <c r="E4" s="207"/>
      <c r="F4" s="207"/>
      <c r="G4" s="207"/>
      <c r="H4" s="207"/>
      <c r="I4" s="207"/>
      <c r="J4" s="207"/>
      <c r="K4" s="199"/>
      <c r="L4" s="200"/>
      <c r="M4" s="200"/>
      <c r="N4" s="200"/>
      <c r="O4" s="205"/>
      <c r="P4" s="196"/>
      <c r="Q4" s="196"/>
      <c r="R4" s="196"/>
      <c r="S4" s="196"/>
      <c r="T4" s="13"/>
    </row>
    <row r="5" spans="1:20" s="3" customFormat="1" ht="12.75" customHeight="1" x14ac:dyDescent="0.2">
      <c r="A5" s="193"/>
      <c r="B5" s="207" t="s">
        <v>42</v>
      </c>
      <c r="C5" s="207"/>
      <c r="D5" s="207"/>
      <c r="E5" s="207"/>
      <c r="F5" s="207"/>
      <c r="G5" s="207"/>
      <c r="H5" s="207"/>
      <c r="I5" s="207"/>
      <c r="J5" s="207"/>
      <c r="K5" s="199"/>
      <c r="L5" s="200"/>
      <c r="M5" s="200"/>
      <c r="N5" s="200"/>
      <c r="O5" s="205"/>
      <c r="P5" s="197" t="s">
        <v>5</v>
      </c>
      <c r="Q5" s="197"/>
      <c r="R5" s="197"/>
      <c r="S5" s="197"/>
      <c r="T5" s="13"/>
    </row>
    <row r="6" spans="1:20" s="3" customFormat="1" ht="12.75" customHeight="1" x14ac:dyDescent="0.2">
      <c r="A6" s="193"/>
      <c r="B6" s="203"/>
      <c r="C6" s="203"/>
      <c r="D6" s="203"/>
      <c r="E6" s="203"/>
      <c r="F6" s="203"/>
      <c r="G6" s="203"/>
      <c r="H6" s="203"/>
      <c r="I6" s="203"/>
      <c r="J6" s="203"/>
      <c r="K6" s="199"/>
      <c r="L6" s="200"/>
      <c r="M6" s="200"/>
      <c r="N6" s="200"/>
      <c r="O6" s="205"/>
      <c r="P6" s="196"/>
      <c r="Q6" s="196"/>
      <c r="R6" s="196"/>
      <c r="S6" s="196"/>
      <c r="T6" s="13"/>
    </row>
    <row r="7" spans="1:20" s="3" customFormat="1" ht="15.75" x14ac:dyDescent="0.25">
      <c r="A7" s="193"/>
      <c r="B7" s="7"/>
      <c r="C7" s="206"/>
      <c r="D7" s="206"/>
      <c r="E7" s="206"/>
      <c r="F7" s="206"/>
      <c r="G7" s="206"/>
      <c r="H7" s="206"/>
      <c r="I7" s="206"/>
      <c r="J7" s="206"/>
      <c r="K7" s="199"/>
      <c r="L7" s="200"/>
      <c r="M7" s="200"/>
      <c r="N7" s="200"/>
      <c r="O7" s="205"/>
      <c r="P7" s="197" t="s">
        <v>6</v>
      </c>
      <c r="Q7" s="197"/>
      <c r="R7" s="197"/>
      <c r="S7" s="197"/>
      <c r="T7" s="13"/>
    </row>
    <row r="8" spans="1:20" s="3" customFormat="1" ht="15.75" x14ac:dyDescent="0.25">
      <c r="A8" s="193"/>
      <c r="B8" s="201"/>
      <c r="C8" s="202"/>
      <c r="D8" s="208" t="str">
        <f>IF(AND('Seite 1'!K6="",'Seite 1'!P9&gt;0),"Buchungszeichen fehlt auf Seite 1!","")</f>
        <v/>
      </c>
      <c r="E8" s="208"/>
      <c r="F8" s="208"/>
      <c r="G8" s="203"/>
      <c r="H8" s="203"/>
      <c r="I8" s="203"/>
      <c r="J8" s="203"/>
      <c r="K8" s="199"/>
      <c r="L8" s="200"/>
      <c r="M8" s="200"/>
      <c r="N8" s="200"/>
      <c r="O8" s="205"/>
      <c r="P8" s="196"/>
      <c r="Q8" s="196"/>
      <c r="R8" s="196"/>
      <c r="S8" s="196"/>
      <c r="T8" s="13"/>
    </row>
    <row r="9" spans="1:20" s="8" customFormat="1" ht="11.25" customHeight="1" x14ac:dyDescent="0.2">
      <c r="A9" s="193"/>
      <c r="B9" s="198" t="s">
        <v>43</v>
      </c>
      <c r="C9" s="198"/>
      <c r="D9" s="198"/>
      <c r="E9" s="198"/>
      <c r="F9" s="198"/>
      <c r="G9" s="198"/>
      <c r="H9" s="198"/>
      <c r="I9" s="198"/>
      <c r="J9" s="198"/>
      <c r="K9" s="199"/>
      <c r="L9" s="200"/>
      <c r="M9" s="200"/>
      <c r="N9" s="200"/>
      <c r="O9" s="205"/>
      <c r="P9" s="197" t="s">
        <v>7</v>
      </c>
      <c r="Q9" s="197"/>
      <c r="R9" s="197"/>
      <c r="S9" s="197"/>
      <c r="T9" s="13"/>
    </row>
    <row r="10" spans="1:20" s="3" customFormat="1" ht="6" customHeight="1" x14ac:dyDescent="0.2">
      <c r="A10" s="193"/>
      <c r="B10" s="198"/>
      <c r="C10" s="198"/>
      <c r="D10" s="198"/>
      <c r="E10" s="198"/>
      <c r="F10" s="198"/>
      <c r="G10" s="198"/>
      <c r="H10" s="198"/>
      <c r="I10" s="198"/>
      <c r="J10" s="198"/>
      <c r="K10" s="199"/>
      <c r="L10" s="200"/>
      <c r="M10" s="200"/>
      <c r="N10" s="200"/>
      <c r="O10" s="205"/>
      <c r="P10" s="198"/>
      <c r="Q10" s="198"/>
      <c r="R10" s="198"/>
      <c r="S10" s="198"/>
      <c r="T10" s="13"/>
    </row>
    <row r="11" spans="1:20" s="3" customFormat="1" x14ac:dyDescent="0.2">
      <c r="A11" s="193"/>
      <c r="B11" s="188" t="s">
        <v>44</v>
      </c>
      <c r="C11" s="188"/>
      <c r="D11" s="188"/>
      <c r="E11" s="188"/>
      <c r="F11" s="188"/>
      <c r="G11" s="188"/>
      <c r="H11" s="188"/>
      <c r="I11" s="188"/>
      <c r="J11" s="188"/>
      <c r="K11" s="199"/>
      <c r="L11" s="200"/>
      <c r="M11" s="200"/>
      <c r="N11" s="200"/>
      <c r="O11" s="205"/>
      <c r="P11" s="198"/>
      <c r="Q11" s="198"/>
      <c r="R11" s="198"/>
      <c r="S11" s="198"/>
      <c r="T11" s="13"/>
    </row>
    <row r="12" spans="1:20" s="3" customFormat="1" x14ac:dyDescent="0.2">
      <c r="A12" s="193"/>
      <c r="B12" s="188"/>
      <c r="C12" s="188"/>
      <c r="D12" s="188"/>
      <c r="E12" s="188"/>
      <c r="F12" s="188"/>
      <c r="G12" s="188"/>
      <c r="H12" s="188"/>
      <c r="I12" s="188"/>
      <c r="J12" s="188"/>
      <c r="K12" s="199"/>
      <c r="L12" s="200"/>
      <c r="M12" s="200"/>
      <c r="N12" s="200"/>
      <c r="O12" s="205"/>
      <c r="P12" s="196"/>
      <c r="Q12" s="196"/>
      <c r="R12" s="196"/>
      <c r="S12" s="196"/>
      <c r="T12" s="13"/>
    </row>
    <row r="13" spans="1:20" s="3" customFormat="1" x14ac:dyDescent="0.2">
      <c r="A13" s="193"/>
      <c r="B13" s="188" t="s">
        <v>120</v>
      </c>
      <c r="C13" s="188"/>
      <c r="D13" s="188"/>
      <c r="E13" s="188"/>
      <c r="F13" s="188"/>
      <c r="G13" s="188"/>
      <c r="H13" s="188"/>
      <c r="I13" s="188"/>
      <c r="J13" s="188"/>
      <c r="K13" s="199"/>
      <c r="L13" s="200"/>
      <c r="M13" s="200"/>
      <c r="N13" s="200"/>
      <c r="O13" s="205"/>
      <c r="P13" s="14" t="s">
        <v>78</v>
      </c>
      <c r="Q13" s="14"/>
      <c r="R13" s="14"/>
      <c r="S13" s="14"/>
      <c r="T13" s="13"/>
    </row>
    <row r="14" spans="1:20" s="3" customFormat="1" x14ac:dyDescent="0.2">
      <c r="A14" s="193"/>
      <c r="B14" s="188" t="s">
        <v>45</v>
      </c>
      <c r="C14" s="188"/>
      <c r="D14" s="188"/>
      <c r="E14" s="188"/>
      <c r="F14" s="188"/>
      <c r="G14" s="188"/>
      <c r="H14" s="188"/>
      <c r="I14" s="188"/>
      <c r="J14" s="188"/>
      <c r="K14" s="199"/>
      <c r="L14" s="200"/>
      <c r="M14" s="200"/>
      <c r="N14" s="200"/>
      <c r="O14" s="205"/>
      <c r="P14" s="15"/>
      <c r="Q14" s="15"/>
      <c r="R14" s="15"/>
      <c r="S14" s="15"/>
      <c r="T14" s="13"/>
    </row>
    <row r="15" spans="1:20" s="3" customFormat="1" ht="18" customHeight="1" x14ac:dyDescent="0.2">
      <c r="A15" s="193"/>
      <c r="B15" s="188" t="s">
        <v>124</v>
      </c>
      <c r="C15" s="188"/>
      <c r="D15" s="188"/>
      <c r="E15" s="188"/>
      <c r="F15" s="188"/>
      <c r="G15" s="188"/>
      <c r="H15" s="188"/>
      <c r="I15" s="188"/>
      <c r="J15" s="188"/>
      <c r="K15" s="199"/>
      <c r="L15" s="200"/>
      <c r="M15" s="200"/>
      <c r="N15" s="200"/>
      <c r="O15" s="205"/>
      <c r="P15" s="15"/>
      <c r="Q15" s="15"/>
      <c r="R15" s="15"/>
      <c r="S15" s="15"/>
      <c r="T15" s="13"/>
    </row>
    <row r="16" spans="1:20" s="3" customFormat="1" x14ac:dyDescent="0.2">
      <c r="A16" s="193"/>
      <c r="B16" s="190" t="s">
        <v>125</v>
      </c>
      <c r="C16" s="190"/>
      <c r="D16" s="190"/>
      <c r="E16" s="190"/>
      <c r="F16" s="190"/>
      <c r="G16" s="190"/>
      <c r="H16" s="190"/>
      <c r="I16" s="190"/>
      <c r="J16" s="190"/>
      <c r="K16" s="199"/>
      <c r="L16" s="200"/>
      <c r="M16" s="200"/>
      <c r="N16" s="200"/>
      <c r="O16" s="205"/>
      <c r="P16" s="15"/>
      <c r="Q16" s="15"/>
      <c r="R16" s="15"/>
      <c r="S16" s="15"/>
      <c r="T16" s="13"/>
    </row>
    <row r="17" spans="1:20" ht="12.75" customHeight="1" x14ac:dyDescent="0.2">
      <c r="A17" s="193"/>
      <c r="B17" s="190"/>
      <c r="C17" s="190"/>
      <c r="D17" s="190"/>
      <c r="E17" s="190"/>
      <c r="F17" s="190"/>
      <c r="G17" s="190"/>
      <c r="H17" s="190"/>
      <c r="I17" s="190"/>
      <c r="J17" s="190"/>
      <c r="K17" s="199"/>
      <c r="L17" s="200"/>
      <c r="M17" s="200"/>
      <c r="N17" s="200"/>
      <c r="O17" s="205"/>
      <c r="P17" s="15"/>
      <c r="Q17" s="15"/>
      <c r="R17" s="15"/>
      <c r="S17" s="15"/>
      <c r="T17" s="13"/>
    </row>
    <row r="18" spans="1:20" ht="18.75" customHeight="1" x14ac:dyDescent="0.2">
      <c r="A18" s="193"/>
      <c r="B18" s="209" t="s">
        <v>46</v>
      </c>
      <c r="C18" s="209"/>
      <c r="D18" s="209"/>
      <c r="E18" s="209"/>
      <c r="F18" s="209"/>
      <c r="G18" s="209"/>
      <c r="H18" s="209"/>
      <c r="I18" s="209"/>
      <c r="J18" s="9"/>
      <c r="K18" s="199"/>
      <c r="L18" s="200"/>
      <c r="M18" s="200"/>
      <c r="N18" s="200"/>
      <c r="O18" s="205"/>
      <c r="P18" s="15"/>
      <c r="Q18" s="15"/>
      <c r="R18" s="15"/>
      <c r="S18" s="15"/>
      <c r="T18" s="13"/>
    </row>
    <row r="19" spans="1:20" x14ac:dyDescent="0.2">
      <c r="A19" s="193"/>
      <c r="B19" s="188" t="s">
        <v>47</v>
      </c>
      <c r="C19" s="188"/>
      <c r="D19" s="188"/>
      <c r="E19" s="188"/>
      <c r="F19" s="188"/>
      <c r="G19" s="188"/>
      <c r="H19" s="188"/>
      <c r="I19" s="188"/>
      <c r="J19" s="188"/>
      <c r="K19" s="199"/>
      <c r="L19" s="200"/>
      <c r="M19" s="200"/>
      <c r="N19" s="200"/>
      <c r="O19" s="205"/>
      <c r="P19" s="15"/>
      <c r="Q19" s="15"/>
      <c r="R19" s="15"/>
      <c r="S19" s="15"/>
      <c r="T19" s="13"/>
    </row>
    <row r="20" spans="1:20" ht="15" customHeight="1" x14ac:dyDescent="0.2">
      <c r="A20" s="193"/>
      <c r="B20" s="188" t="s">
        <v>48</v>
      </c>
      <c r="C20" s="188"/>
      <c r="D20" s="188"/>
      <c r="E20" s="188"/>
      <c r="F20" s="188"/>
      <c r="G20" s="188"/>
      <c r="H20" s="188"/>
      <c r="I20" s="188"/>
      <c r="J20" s="10"/>
      <c r="K20" s="199"/>
      <c r="L20" s="200"/>
      <c r="M20" s="200"/>
      <c r="N20" s="200"/>
      <c r="O20" s="205"/>
      <c r="P20" s="15"/>
      <c r="Q20" s="15"/>
      <c r="R20" s="15"/>
      <c r="S20" s="15"/>
      <c r="T20" s="13"/>
    </row>
    <row r="21" spans="1:20" ht="8.1" customHeight="1" x14ac:dyDescent="0.2">
      <c r="A21" s="193"/>
      <c r="B21" s="188" t="s">
        <v>49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5"/>
      <c r="Q21" s="15"/>
      <c r="R21" s="15"/>
      <c r="S21" s="15"/>
      <c r="T21" s="13"/>
    </row>
    <row r="22" spans="1:20" ht="12.75" customHeight="1" x14ac:dyDescent="0.2">
      <c r="A22" s="193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5"/>
      <c r="Q22" s="15"/>
      <c r="R22" s="15"/>
      <c r="S22" s="15"/>
      <c r="T22" s="13"/>
    </row>
    <row r="23" spans="1:20" ht="12.75" customHeight="1" x14ac:dyDescent="0.2">
      <c r="A23" s="193"/>
      <c r="B23" s="191"/>
      <c r="C23" s="188" t="s">
        <v>74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5"/>
      <c r="Q23" s="15"/>
      <c r="R23" s="15"/>
      <c r="S23" s="15"/>
      <c r="T23" s="13"/>
    </row>
    <row r="24" spans="1:20" ht="12.75" customHeight="1" x14ac:dyDescent="0.2">
      <c r="A24" s="193"/>
      <c r="B24" s="191"/>
      <c r="C24" s="190" t="s">
        <v>69</v>
      </c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5"/>
      <c r="Q24" s="15"/>
      <c r="R24" s="15"/>
      <c r="S24" s="15"/>
      <c r="T24" s="13"/>
    </row>
    <row r="25" spans="1:20" ht="8.1" customHeight="1" x14ac:dyDescent="0.2">
      <c r="A25" s="193"/>
      <c r="B25" s="191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5"/>
      <c r="Q25" s="15"/>
      <c r="R25" s="15"/>
      <c r="S25" s="15"/>
      <c r="T25" s="13"/>
    </row>
    <row r="26" spans="1:20" ht="14.25" customHeight="1" x14ac:dyDescent="0.2">
      <c r="A26" s="193"/>
      <c r="B26" s="188" t="s">
        <v>50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5"/>
      <c r="Q26" s="15"/>
      <c r="R26" s="15"/>
      <c r="S26" s="15"/>
      <c r="T26" s="13"/>
    </row>
    <row r="27" spans="1:20" ht="15" customHeight="1" x14ac:dyDescent="0.2">
      <c r="A27" s="193"/>
      <c r="B27" s="191"/>
      <c r="C27" s="190" t="s">
        <v>118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5"/>
      <c r="Q27" s="15"/>
      <c r="R27" s="15"/>
      <c r="S27" s="15"/>
      <c r="T27" s="13"/>
    </row>
    <row r="28" spans="1:20" ht="8.1" customHeight="1" x14ac:dyDescent="0.2">
      <c r="A28" s="193"/>
      <c r="B28" s="191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5"/>
      <c r="Q28" s="15"/>
      <c r="R28" s="15"/>
      <c r="S28" s="15"/>
      <c r="T28" s="13"/>
    </row>
    <row r="29" spans="1:20" x14ac:dyDescent="0.2">
      <c r="A29" s="193"/>
      <c r="B29" s="188" t="s">
        <v>67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5"/>
      <c r="Q29" s="15"/>
      <c r="R29" s="15"/>
      <c r="S29" s="15"/>
      <c r="T29" s="13"/>
    </row>
    <row r="30" spans="1:20" x14ac:dyDescent="0.2">
      <c r="A30" s="193"/>
      <c r="B30" s="192"/>
      <c r="C30" s="190" t="s">
        <v>68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5"/>
      <c r="Q30" s="15"/>
      <c r="R30" s="15"/>
      <c r="S30" s="15"/>
      <c r="T30" s="13"/>
    </row>
    <row r="31" spans="1:20" x14ac:dyDescent="0.2">
      <c r="A31" s="193"/>
      <c r="B31" s="192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5"/>
      <c r="Q31" s="15"/>
      <c r="R31" s="15"/>
      <c r="S31" s="15"/>
      <c r="T31" s="13"/>
    </row>
    <row r="32" spans="1:20" x14ac:dyDescent="0.2">
      <c r="A32" s="193"/>
      <c r="B32" s="188" t="s">
        <v>72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5"/>
      <c r="Q32" s="15"/>
      <c r="R32" s="15"/>
      <c r="S32" s="15"/>
      <c r="T32" s="13"/>
    </row>
    <row r="33" spans="1:20" x14ac:dyDescent="0.2">
      <c r="A33" s="193"/>
      <c r="B33" s="192"/>
      <c r="C33" s="1" t="s">
        <v>70</v>
      </c>
      <c r="E33" s="11" t="s">
        <v>123</v>
      </c>
      <c r="F33" s="188" t="s">
        <v>73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5"/>
      <c r="Q33" s="15"/>
      <c r="R33" s="15"/>
      <c r="S33" s="15"/>
      <c r="T33" s="13"/>
    </row>
    <row r="34" spans="1:20" ht="12.75" customHeight="1" x14ac:dyDescent="0.2">
      <c r="A34" s="193"/>
      <c r="B34" s="192"/>
      <c r="C34" s="1" t="s">
        <v>71</v>
      </c>
      <c r="E34" s="11" t="s">
        <v>77</v>
      </c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5"/>
      <c r="Q34" s="15"/>
      <c r="R34" s="15"/>
      <c r="S34" s="15"/>
      <c r="T34" s="13"/>
    </row>
    <row r="35" spans="1:20" ht="12.75" customHeight="1" x14ac:dyDescent="0.2">
      <c r="A35" s="193"/>
      <c r="B35" s="192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5"/>
      <c r="Q35" s="15"/>
      <c r="R35" s="15"/>
      <c r="S35" s="15"/>
      <c r="T35" s="13"/>
    </row>
    <row r="36" spans="1:20" x14ac:dyDescent="0.2">
      <c r="A36" s="193"/>
      <c r="B36" s="188" t="s">
        <v>51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5"/>
      <c r="Q36" s="15"/>
      <c r="R36" s="15"/>
      <c r="S36" s="15"/>
      <c r="T36" s="13"/>
    </row>
    <row r="37" spans="1:20" x14ac:dyDescent="0.2">
      <c r="A37" s="193"/>
      <c r="B37" s="192"/>
      <c r="C37" s="188" t="s">
        <v>80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5"/>
      <c r="Q37" s="15"/>
      <c r="R37" s="15"/>
      <c r="S37" s="15"/>
      <c r="T37" s="13"/>
    </row>
    <row r="38" spans="1:20" x14ac:dyDescent="0.2">
      <c r="A38" s="193"/>
      <c r="B38" s="192"/>
      <c r="C38" s="188" t="s">
        <v>81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5"/>
      <c r="Q38" s="15"/>
      <c r="R38" s="15"/>
      <c r="S38" s="15"/>
      <c r="T38" s="13"/>
    </row>
    <row r="39" spans="1:20" x14ac:dyDescent="0.2">
      <c r="A39" s="193"/>
      <c r="B39" s="192"/>
      <c r="C39" s="188" t="s">
        <v>82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"/>
    </row>
    <row r="40" spans="1:20" ht="12.75" customHeight="1" x14ac:dyDescent="0.2">
      <c r="A40" s="193"/>
      <c r="B40" s="192"/>
      <c r="C40" s="188" t="s">
        <v>117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"/>
    </row>
    <row r="41" spans="1:20" ht="7.5" customHeight="1" x14ac:dyDescent="0.2">
      <c r="A41" s="193"/>
      <c r="B41" s="192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"/>
    </row>
    <row r="42" spans="1:20" x14ac:dyDescent="0.2">
      <c r="A42" s="193"/>
      <c r="B42" s="192"/>
      <c r="C42" s="188" t="s">
        <v>119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"/>
    </row>
    <row r="43" spans="1:20" x14ac:dyDescent="0.2">
      <c r="A43" s="193"/>
      <c r="B43" s="192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5"/>
      <c r="Q43" s="15"/>
      <c r="R43" s="15"/>
      <c r="S43" s="15"/>
      <c r="T43" s="13"/>
    </row>
    <row r="44" spans="1:20" ht="20.25" customHeight="1" x14ac:dyDescent="0.2">
      <c r="A44" s="193"/>
      <c r="B44" s="192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5"/>
      <c r="Q44" s="15"/>
      <c r="R44" s="15"/>
      <c r="S44" s="15"/>
      <c r="T44" s="13"/>
    </row>
    <row r="45" spans="1:20" x14ac:dyDescent="0.2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5"/>
      <c r="Q45" s="15"/>
      <c r="R45" s="15"/>
      <c r="S45" s="15"/>
      <c r="T45" s="13"/>
    </row>
    <row r="46" spans="1:20" x14ac:dyDescent="0.2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5"/>
      <c r="Q46" s="15"/>
      <c r="R46" s="15"/>
      <c r="S46" s="15"/>
      <c r="T46" s="13"/>
    </row>
    <row r="47" spans="1:20" ht="25.5" customHeight="1" x14ac:dyDescent="0.2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</row>
    <row r="48" spans="1:20" hidden="1" x14ac:dyDescent="0.2">
      <c r="J48" s="12"/>
    </row>
    <row r="49" x14ac:dyDescent="0.2"/>
  </sheetData>
  <sheetProtection algorithmName="SHA-512" hashValue="HzX4UaSNXBh17gfUr3Fj+oMVAoyGqzTL1+FnvQe+4f76KEo0xeLus9iphAuprd46r/p7+f8hIdM76qwLjMro4A==" saltValue="A85T5VSeqic0AW7JyNEZ6w==" spinCount="100000" sheet="1" objects="1" scenarios="1" selectLockedCells="1"/>
  <customSheetViews>
    <customSheetView guid="{79D53B4D-FE61-4A92-8A3B-50FD9A67B1F2}" scale="90" showGridLines="0" showRowCol="0" outlineSymbols="0" showRuler="0">
      <selection activeCell="A8" sqref="A8:B8"/>
      <pageMargins left="0.78740157480314965" right="0.19685039370078741" top="0.19685039370078741" bottom="0" header="0.19685039370078741" footer="0.19685039370078741"/>
      <pageSetup paperSize="9" scale="95" orientation="landscape" r:id="rId1"/>
      <headerFooter alignWithMargins="0"/>
    </customSheetView>
  </customSheetViews>
  <mergeCells count="62">
    <mergeCell ref="B21:O22"/>
    <mergeCell ref="C23:O23"/>
    <mergeCell ref="B23:B25"/>
    <mergeCell ref="I2:J2"/>
    <mergeCell ref="B2:D2"/>
    <mergeCell ref="B3:J4"/>
    <mergeCell ref="B13:J13"/>
    <mergeCell ref="B17:J17"/>
    <mergeCell ref="B20:I20"/>
    <mergeCell ref="P2:S2"/>
    <mergeCell ref="O2:O20"/>
    <mergeCell ref="M2:M20"/>
    <mergeCell ref="B19:J19"/>
    <mergeCell ref="B11:J11"/>
    <mergeCell ref="P8:S8"/>
    <mergeCell ref="B12:J12"/>
    <mergeCell ref="B6:J6"/>
    <mergeCell ref="C7:J7"/>
    <mergeCell ref="P12:S12"/>
    <mergeCell ref="N2:N20"/>
    <mergeCell ref="B5:J5"/>
    <mergeCell ref="D8:F8"/>
    <mergeCell ref="B15:J15"/>
    <mergeCell ref="B18:I18"/>
    <mergeCell ref="B16:J16"/>
    <mergeCell ref="A47:T47"/>
    <mergeCell ref="A1:A46"/>
    <mergeCell ref="F1:H1"/>
    <mergeCell ref="I1:O1"/>
    <mergeCell ref="P3:S4"/>
    <mergeCell ref="P6:S6"/>
    <mergeCell ref="B30:B31"/>
    <mergeCell ref="P5:S5"/>
    <mergeCell ref="P7:S7"/>
    <mergeCell ref="P9:S11"/>
    <mergeCell ref="K2:K20"/>
    <mergeCell ref="L2:L20"/>
    <mergeCell ref="B8:C8"/>
    <mergeCell ref="B9:J10"/>
    <mergeCell ref="B14:J14"/>
    <mergeCell ref="G8:J8"/>
    <mergeCell ref="C30:O31"/>
    <mergeCell ref="B32:O32"/>
    <mergeCell ref="C24:O25"/>
    <mergeCell ref="C43:O44"/>
    <mergeCell ref="B27:B28"/>
    <mergeCell ref="B26:O26"/>
    <mergeCell ref="B36:O36"/>
    <mergeCell ref="B37:B44"/>
    <mergeCell ref="C37:O37"/>
    <mergeCell ref="C38:O38"/>
    <mergeCell ref="B33:B35"/>
    <mergeCell ref="F33:O34"/>
    <mergeCell ref="C40:O40"/>
    <mergeCell ref="C35:O35"/>
    <mergeCell ref="B29:O29"/>
    <mergeCell ref="C27:O28"/>
    <mergeCell ref="B46:O46"/>
    <mergeCell ref="B45:O45"/>
    <mergeCell ref="C42:O42"/>
    <mergeCell ref="C41:O41"/>
    <mergeCell ref="C39:O39"/>
  </mergeCells>
  <phoneticPr fontId="0" type="noConversion"/>
  <pageMargins left="0.78740157480314965" right="0.19685039370078741" top="0.19685039370078741" bottom="0" header="0.19685039370078741" footer="0.19685039370078741"/>
  <pageSetup paperSize="9" scale="9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Seite 1</vt:lpstr>
      <vt:lpstr>Seite 2 Unterschrift</vt:lpstr>
      <vt:lpstr>'Seite 1'!Druckbereich</vt:lpstr>
      <vt:lpstr>'Seite 2 Unterschrift'!Druckbereich</vt:lpstr>
    </vt:vector>
  </TitlesOfParts>
  <Company>Stadtverwaltung Ludwigsburg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E.beyl</dc:creator>
  <cp:lastModifiedBy>Brechlin, Beate</cp:lastModifiedBy>
  <cp:lastPrinted>2019-10-07T09:22:54Z</cp:lastPrinted>
  <dcterms:created xsi:type="dcterms:W3CDTF">2005-02-28T06:43:48Z</dcterms:created>
  <dcterms:modified xsi:type="dcterms:W3CDTF">2021-11-18T13:19:30Z</dcterms:modified>
</cp:coreProperties>
</file>